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3040" windowHeight="8730" activeTab="3"/>
  </bookViews>
  <sheets>
    <sheet name="ΠΡΟΣΛΗΠΤΕΟΙ" sheetId="8" r:id="rId1"/>
    <sheet name="ΓΕΝ ΚΑΤΑΤΑΞΗ ΜΕ ΕΜΠ." sheetId="4" r:id="rId2"/>
    <sheet name="ΓΕΝΙΚΗ ΚΑΤΑΤΑΞΗ ΧΩΡΙΣ ΕΜΠ." sheetId="7" r:id="rId3"/>
    <sheet name="ΑΠΟΡΡΙΠΤΕΟΙ" sheetId="9" r:id="rId4"/>
  </sheets>
  <definedNames/>
  <calcPr calcId="181029"/>
</workbook>
</file>

<file path=xl/sharedStrings.xml><?xml version="1.0" encoding="utf-8"?>
<sst xmlns="http://schemas.openxmlformats.org/spreadsheetml/2006/main" count="306" uniqueCount="119">
  <si>
    <t>ΤΥΠΙΚΑ ΠΡΟΣΟΝΤΑ</t>
  </si>
  <si>
    <t>Α/Α</t>
  </si>
  <si>
    <t>ΜΟΡΙΑ</t>
  </si>
  <si>
    <t>ΝΑΙ</t>
  </si>
  <si>
    <t>ΣΤΟΙΧΕΙΑ ΥΠΟΨΗΦΙΟΥ</t>
  </si>
  <si>
    <t>ΕΠΩΝΥΜΟ</t>
  </si>
  <si>
    <t>ΟΝΟΜΑ</t>
  </si>
  <si>
    <t>ΣΥΝΟΛΟ ΜΟΡΙΩΝ</t>
  </si>
  <si>
    <t>ΕΝΤΟΠΙΟΤΗΤΑ</t>
  </si>
  <si>
    <t>ΟΧΙ</t>
  </si>
  <si>
    <t>ΠΡΟΣΘΕΤΑ - ΜΟΡΙΟΔΟΤΟΥΜΕΝΑ ΠΡΟΣΟΝΤΑ</t>
  </si>
  <si>
    <t>ΤΙΤΛΟΣ ΣΠΟΥΔΩΝ (κωδ. 041)</t>
  </si>
  <si>
    <t xml:space="preserve">ΕΜΠΕΙΡΙΑ ΣΕ Β/ΘΜΙΟ Ή Γ/ΘΜΙΟ ΝΟΣΗΛΕΥΤΙΚΟ ΙΔΡΥΜΑ (έως και 24 μήνες) (κωδ. 211) </t>
  </si>
  <si>
    <t>ΑΡΙΘΜΟΣ ΑΝΗΛΙΚΩΝ ΤΕΚΝΩΝ (ΕΩΣ 2) (κωδ. 213)</t>
  </si>
  <si>
    <t>ΑΡΙΘΜΟΣ ΑΝΗΛΙΚΩΝ ΤΕΚΝΩΝ (ΑΝΩ ΤΩΝ 2) (κωδ. 213)</t>
  </si>
  <si>
    <t>ΤΕΚΝΟ ΠΟΛΥΤΕΚΝΗΣ ΟΙΚΟΓΕΝΕΙΑΣ (κωδ. 214)</t>
  </si>
  <si>
    <t>ΤΕΚΝΟ ΤΡΙΤΕΚΝΗΣ ΟΙΚΟΓΕΝΕΙΑΣ (κωδ. 215)</t>
  </si>
  <si>
    <r>
      <t xml:space="preserve">ΧΡΟΝΟΣ ΑΝΕΡΓΙΑΣ (έως 8 </t>
    </r>
    <r>
      <rPr>
        <u val="single"/>
        <sz val="11"/>
        <color theme="1"/>
        <rFont val="Calibri"/>
        <family val="2"/>
        <scheme val="minor"/>
      </rPr>
      <t>εξάμηνα</t>
    </r>
    <r>
      <rPr>
        <sz val="11"/>
        <color theme="1"/>
        <rFont val="Calibri"/>
        <family val="2"/>
        <scheme val="minor"/>
      </rPr>
      <t>) (κωδ. 216)</t>
    </r>
  </si>
  <si>
    <t>ΧΡΟΝΟΛΟΓΙΑ ΓΕΝΝΗΣΗΣ</t>
  </si>
  <si>
    <t>ΗΛΙΚΙΑ</t>
  </si>
  <si>
    <t>ΑΡΙΘΜΟΣ ΠΡΩΤΟΚΟΛΛΟΥ ΑΙΤΗΣΗΣ</t>
  </si>
  <si>
    <t>ΜΟΡΙΑ (ΑΠΟ 24 ΕΩΣ 40 ΕΤΩΝ) (κωδ. 217)</t>
  </si>
  <si>
    <t>ΜΟΡΙΑ (ΑΝΩ ΤΩΝ 40 ΕΤΩΝ) (κωδ. 218)</t>
  </si>
  <si>
    <t>664/26-09-2018</t>
  </si>
  <si>
    <t>ΑΡΓΥΡΟΣ</t>
  </si>
  <si>
    <t>ΓΕΩΡΓΙΟΣ</t>
  </si>
  <si>
    <t>961/27-09-2018</t>
  </si>
  <si>
    <t>ΔΑΥΙΔΟΠΟΥΛΟΣ</t>
  </si>
  <si>
    <t>ΚΟΣΜΑΣ</t>
  </si>
  <si>
    <t>1486/01-10-2018</t>
  </si>
  <si>
    <t>ΚΙΡΤΣΟΓΛΟΥ</t>
  </si>
  <si>
    <t>ΑΝΤΩΝΙΟΣ</t>
  </si>
  <si>
    <t>851/27-09-2018</t>
  </si>
  <si>
    <t>ΚΟΥΦΤΑΣ</t>
  </si>
  <si>
    <t>ΔΗΜΗΤΡΙΟΣ</t>
  </si>
  <si>
    <t>588/26-09-2018</t>
  </si>
  <si>
    <t>ΛΙΑΠΗΣ</t>
  </si>
  <si>
    <t>ΗΛΙΑΣ</t>
  </si>
  <si>
    <t>2308/02-10-2018</t>
  </si>
  <si>
    <t>ΛΙΓΝΟΥ</t>
  </si>
  <si>
    <t>ΚΑΛΛΙΟΠΗ</t>
  </si>
  <si>
    <t>715/26-09-2018</t>
  </si>
  <si>
    <t>ΜΑΥΡΟΜΜΑΤΗ</t>
  </si>
  <si>
    <t>ΕΛΕΝΗ</t>
  </si>
  <si>
    <t>2317/02-10-2018</t>
  </si>
  <si>
    <t>ΝΙΚΟΛΟΥΣΙΟΣ</t>
  </si>
  <si>
    <t>ΑΘΑΝΑΣΙΟΣ</t>
  </si>
  <si>
    <t>1951/01-10-2018</t>
  </si>
  <si>
    <t>ΠΑΥΛΑΚΗΣ</t>
  </si>
  <si>
    <t>ΣΠΥΡΙΔΩΝ</t>
  </si>
  <si>
    <t>1259/28-09-2018</t>
  </si>
  <si>
    <t>ΤΑΜΠΟΥΡΑΚΗΣ</t>
  </si>
  <si>
    <t>ΙΩΑΝΝΗΣ</t>
  </si>
  <si>
    <t>405/25-09-2018</t>
  </si>
  <si>
    <t>ΧΑΤΖΗΠΑΖΑΡΛΗΣ</t>
  </si>
  <si>
    <t>ΑΝΑΣΤΑΣΙΟΣ</t>
  </si>
  <si>
    <t>Παρατηρήσεις</t>
  </si>
  <si>
    <t>ΑΔΤ</t>
  </si>
  <si>
    <t>**4519</t>
  </si>
  <si>
    <t>**7178</t>
  </si>
  <si>
    <t>**7808</t>
  </si>
  <si>
    <t>**9012</t>
  </si>
  <si>
    <t>**2607</t>
  </si>
  <si>
    <t>**5739</t>
  </si>
  <si>
    <t>**4012</t>
  </si>
  <si>
    <t>**7781</t>
  </si>
  <si>
    <t>**9241</t>
  </si>
  <si>
    <t>**8437</t>
  </si>
  <si>
    <t>**7481</t>
  </si>
  <si>
    <t>ΔΙΑΓΡΑΦΗ ΑΠΌ ΤΗΝ  ΥΕ3</t>
  </si>
  <si>
    <t>615/26-09-2018</t>
  </si>
  <si>
    <t>**1206</t>
  </si>
  <si>
    <t>ΜΠΑΚΟΥΛΑ</t>
  </si>
  <si>
    <t>ΒΑΙΑ</t>
  </si>
  <si>
    <t>ΑΞΙΟΛΟΓΗΘΗΚΕ ΣΤΗΝ ΥΕ 5</t>
  </si>
  <si>
    <t>1238/28-09-2018</t>
  </si>
  <si>
    <t>**1941</t>
  </si>
  <si>
    <t>ΤΣΙΟΤΙΛΙΩΤΗ</t>
  </si>
  <si>
    <t>ΙΦΙΓΕΝΕΙΑ</t>
  </si>
  <si>
    <t>1709/01-10-2018</t>
  </si>
  <si>
    <t>**3352</t>
  </si>
  <si>
    <t>ΘΕΟΔΩΡΟΠΟΥΛΟΥ</t>
  </si>
  <si>
    <t>ΣΟΦΙΑ</t>
  </si>
  <si>
    <t xml:space="preserve">ΑΞΙΟΛΟΓΗΘΗΚΕ ΣΤΗΝ ΥΕ 1 </t>
  </si>
  <si>
    <t>647/29-09-2018</t>
  </si>
  <si>
    <t>**1668</t>
  </si>
  <si>
    <t>ΚΑΡΑΓΙΩΤΑΣ</t>
  </si>
  <si>
    <t>ΦΩΤΗΣ</t>
  </si>
  <si>
    <t>2279/01-10-2018</t>
  </si>
  <si>
    <t>**5943</t>
  </si>
  <si>
    <t>ΚΑΤΣΕΛΟΣ</t>
  </si>
  <si>
    <t>ΑΠΟΣΤΟΛΟΣ</t>
  </si>
  <si>
    <t>ΑΞΙΟΛΟΓΗΘΗΚΕ ΣΤΗΝ ΥΕ 1</t>
  </si>
  <si>
    <t>1188/28-09-2018</t>
  </si>
  <si>
    <t>**4512</t>
  </si>
  <si>
    <t>ΛΥΚΟΥΔΗ</t>
  </si>
  <si>
    <t>ΜΕΛΠΟΜΕΝΗ</t>
  </si>
  <si>
    <t>2040/01-10-2018</t>
  </si>
  <si>
    <t>**6762</t>
  </si>
  <si>
    <t>ΜΑΚΡΗΣ</t>
  </si>
  <si>
    <t>ΣΤΕΦΑΝΟΣ</t>
  </si>
  <si>
    <t>48/18-09-2018</t>
  </si>
  <si>
    <t>**3105</t>
  </si>
  <si>
    <t>ΤΣΑΜΠΑΖΟΓΛΟΥ</t>
  </si>
  <si>
    <t>ΣΑΒΒΑΣ</t>
  </si>
  <si>
    <t>ΕΜΠΕΙΡΙΑ (έως και 84 μήνες) (κωδ. 212)</t>
  </si>
  <si>
    <t>ΕΜΠΕΙΡΙΑ  (έως και 84 μήνες) (κωδ. 212)</t>
  </si>
  <si>
    <t>041</t>
  </si>
  <si>
    <r>
      <t xml:space="preserve">ΥΕ2 - ΥΕ ΒΟΗΘΩΝ ΜΑΓΕΙΡΩΝ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</si>
  <si>
    <r>
      <t xml:space="preserve">ΥΕ2 - ΥΕ ΒΟΗΘΩΝ ΜΑΓΕΙΡΩΝ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ΓΕΝΙΚΗΣ ΚΑΤΑΤΑΞΗΣ
</t>
    </r>
    <r>
      <rPr>
        <b/>
        <sz val="14"/>
        <color theme="1"/>
        <rFont val="Calibri"/>
        <family val="2"/>
        <scheme val="minor"/>
      </rPr>
      <t>(ΜΕ ΓΕΝΙΚΗ ΕΜΠΕΙΡΙΑ)</t>
    </r>
  </si>
  <si>
    <r>
      <t xml:space="preserve">ΥΕ2 - ΥΕ ΒΟΗΘΩΝ ΜΑΓΕΙΡΩΝ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ΓΕΝΙΚΗΣ ΚΑΤΑΤΑΞΗΣ
</t>
    </r>
    <r>
      <rPr>
        <b/>
        <sz val="14"/>
        <color theme="1"/>
        <rFont val="Calibri"/>
        <family val="2"/>
        <scheme val="minor"/>
      </rPr>
      <t>(ΧΩΡΙΣ ΓΕΝΙΚΗ ΕΜΠΕΙΡΙΑ)</t>
    </r>
  </si>
  <si>
    <r>
      <t xml:space="preserve">ΥΕ2 - ΥΕ ΒΟΗΘΩΝ ΜΑΓΕΙΡΩΝ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ΠΡΟΣΛΗΠΤΕΩΝ
</t>
    </r>
    <r>
      <rPr>
        <b/>
        <sz val="14"/>
        <color theme="1"/>
        <rFont val="Calibri"/>
        <family val="2"/>
        <scheme val="minor"/>
      </rPr>
      <t>(1 ΘΕΣΗ ΜΕ ΓΕΝΙΚΗ  ΕΜΠΕΙΡΙΑ, 1 ΘΕΣΗ ΧΩΡΙΣ ΓΕΝΙΚΗ ΕΜΠΕΙΡΙΑ)</t>
    </r>
  </si>
  <si>
    <t>Α) 1 ΘΕΣΗ (ΜΕ ΓΕΝΙΚΗ ΕΜΠΕΙΡΙΑ)</t>
  </si>
  <si>
    <t>Β) 1 ΘΕΣΗ (ΧΩΡΙΣ ΓΕΝΙΚΗ ΕΜΠΕΙΡΙΑ)</t>
  </si>
  <si>
    <t>2058/01-10-2018</t>
  </si>
  <si>
    <t>**5887</t>
  </si>
  <si>
    <t>ΝΑΝΟΥ</t>
  </si>
  <si>
    <t>ΚΩΝΣΤΑΝΤΙΝΑ</t>
  </si>
  <si>
    <t>ΑΞΙΟΛΟΓΗΘΗΚΕ ΣΤΗΝ ΥΕ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</si>
</sst>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wrapText="1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workbookViewId="0" topLeftCell="A1">
      <pane xSplit="5" topLeftCell="T1" activePane="topRight" state="frozen"/>
      <selection pane="topRight" activeCell="C12" sqref="A1:XFD1048576"/>
    </sheetView>
  </sheetViews>
  <sheetFormatPr defaultColWidth="9.140625" defaultRowHeight="15"/>
  <cols>
    <col min="1" max="1" width="4.8515625" style="13" customWidth="1"/>
    <col min="2" max="3" width="15.00390625" style="13" customWidth="1"/>
    <col min="4" max="4" width="25.140625" style="13" customWidth="1"/>
    <col min="5" max="5" width="25.28125" style="13" customWidth="1"/>
    <col min="6" max="6" width="13.00390625" style="13" customWidth="1"/>
    <col min="7" max="7" width="15.00390625" style="13" customWidth="1"/>
    <col min="8" max="8" width="14.00390625" style="13" customWidth="1"/>
    <col min="9" max="9" width="17.28125" style="13" customWidth="1"/>
    <col min="10" max="10" width="7.8515625" style="13" customWidth="1"/>
    <col min="11" max="11" width="13.421875" style="13" customWidth="1"/>
    <col min="12" max="12" width="7.421875" style="13" customWidth="1"/>
    <col min="13" max="13" width="10.8515625" style="35" customWidth="1"/>
    <col min="14" max="14" width="7.421875" style="35" customWidth="1"/>
    <col min="15" max="15" width="12.57421875" style="35" customWidth="1"/>
    <col min="16" max="16" width="7.421875" style="35" customWidth="1"/>
    <col min="17" max="17" width="13.00390625" style="13" customWidth="1"/>
    <col min="18" max="18" width="7.28125" style="13" customWidth="1"/>
    <col min="19" max="19" width="12.57421875" style="13" customWidth="1"/>
    <col min="20" max="20" width="7.28125" style="13" customWidth="1"/>
    <col min="21" max="21" width="9.7109375" style="13" customWidth="1"/>
    <col min="22" max="22" width="7.28125" style="13" customWidth="1"/>
    <col min="23" max="23" width="12.8515625" style="13" customWidth="1"/>
    <col min="24" max="24" width="11.421875" style="13" customWidth="1"/>
    <col min="25" max="25" width="8.28125" style="13" customWidth="1"/>
    <col min="26" max="26" width="7.28125" style="13" customWidth="1"/>
    <col min="27" max="27" width="9.57421875" style="13" customWidth="1"/>
    <col min="28" max="28" width="19.00390625" style="13" customWidth="1"/>
    <col min="29" max="36" width="9.140625" style="13" customWidth="1"/>
    <col min="37" max="37" width="9.140625" style="13" hidden="1" customWidth="1"/>
    <col min="38" max="16384" width="9.140625" style="13" customWidth="1"/>
  </cols>
  <sheetData>
    <row r="1" spans="1:28" ht="56.25" customHeight="1">
      <c r="A1" s="48" t="s">
        <v>111</v>
      </c>
      <c r="B1" s="49"/>
      <c r="C1" s="49"/>
      <c r="D1" s="49"/>
      <c r="E1" s="49"/>
      <c r="F1" s="5"/>
      <c r="G1" s="6"/>
      <c r="H1" s="6"/>
      <c r="I1" s="7"/>
      <c r="J1" s="8"/>
      <c r="K1" s="8"/>
      <c r="L1" s="8"/>
      <c r="M1" s="9"/>
      <c r="N1" s="10"/>
      <c r="O1" s="10"/>
      <c r="P1" s="10"/>
      <c r="Q1" s="8"/>
      <c r="R1" s="8"/>
      <c r="S1" s="8"/>
      <c r="T1" s="8"/>
      <c r="U1" s="8"/>
      <c r="V1" s="8"/>
      <c r="W1" s="8"/>
      <c r="X1" s="8"/>
      <c r="Y1" s="8"/>
      <c r="Z1" s="11"/>
      <c r="AA1" s="12"/>
      <c r="AB1" s="8"/>
    </row>
    <row r="2" spans="1:28" ht="30" customHeight="1">
      <c r="A2" s="14"/>
      <c r="B2" s="15" t="s">
        <v>112</v>
      </c>
      <c r="C2" s="16"/>
      <c r="D2" s="16"/>
      <c r="E2" s="16"/>
      <c r="F2" s="5"/>
      <c r="G2" s="6"/>
      <c r="H2" s="6"/>
      <c r="I2" s="7"/>
      <c r="J2" s="17"/>
      <c r="K2" s="17"/>
      <c r="L2" s="17"/>
      <c r="M2" s="18"/>
      <c r="N2" s="18"/>
      <c r="O2" s="18"/>
      <c r="P2" s="18"/>
      <c r="Q2" s="17"/>
      <c r="R2" s="17"/>
      <c r="S2" s="17"/>
      <c r="T2" s="17"/>
      <c r="U2" s="17"/>
      <c r="V2" s="17"/>
      <c r="W2" s="17"/>
      <c r="X2" s="17"/>
      <c r="Y2" s="17"/>
      <c r="Z2" s="17"/>
      <c r="AA2" s="19"/>
      <c r="AB2" s="8"/>
    </row>
    <row r="3" spans="1:28" s="23" customFormat="1" ht="31.5" customHeight="1">
      <c r="A3" s="50" t="s">
        <v>4</v>
      </c>
      <c r="B3" s="51"/>
      <c r="C3" s="51"/>
      <c r="D3" s="51"/>
      <c r="E3" s="51"/>
      <c r="F3" s="20" t="s">
        <v>0</v>
      </c>
      <c r="G3" s="21"/>
      <c r="H3" s="21"/>
      <c r="I3" s="52" t="s">
        <v>10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3"/>
      <c r="AA3" s="54" t="s">
        <v>7</v>
      </c>
      <c r="AB3" s="22"/>
    </row>
    <row r="4" spans="1:28" s="32" customFormat="1" ht="94.5" customHeight="1">
      <c r="A4" s="24" t="s">
        <v>1</v>
      </c>
      <c r="B4" s="24" t="s">
        <v>20</v>
      </c>
      <c r="C4" s="25" t="s">
        <v>57</v>
      </c>
      <c r="D4" s="25" t="s">
        <v>5</v>
      </c>
      <c r="E4" s="25" t="s">
        <v>6</v>
      </c>
      <c r="F4" s="26" t="s">
        <v>11</v>
      </c>
      <c r="G4" s="27"/>
      <c r="H4" s="28" t="s">
        <v>8</v>
      </c>
      <c r="I4" s="26" t="s">
        <v>12</v>
      </c>
      <c r="J4" s="24" t="s">
        <v>2</v>
      </c>
      <c r="K4" s="24" t="s">
        <v>105</v>
      </c>
      <c r="L4" s="25" t="s">
        <v>2</v>
      </c>
      <c r="M4" s="29" t="s">
        <v>13</v>
      </c>
      <c r="N4" s="30" t="s">
        <v>2</v>
      </c>
      <c r="O4" s="29" t="s">
        <v>14</v>
      </c>
      <c r="P4" s="29" t="s">
        <v>2</v>
      </c>
      <c r="Q4" s="24" t="s">
        <v>15</v>
      </c>
      <c r="R4" s="24" t="s">
        <v>2</v>
      </c>
      <c r="S4" s="24" t="s">
        <v>16</v>
      </c>
      <c r="T4" s="24" t="s">
        <v>2</v>
      </c>
      <c r="U4" s="24" t="s">
        <v>17</v>
      </c>
      <c r="V4" s="24" t="s">
        <v>2</v>
      </c>
      <c r="W4" s="24" t="s">
        <v>18</v>
      </c>
      <c r="X4" s="24" t="s">
        <v>19</v>
      </c>
      <c r="Y4" s="24" t="s">
        <v>21</v>
      </c>
      <c r="Z4" s="25" t="s">
        <v>22</v>
      </c>
      <c r="AA4" s="55"/>
      <c r="AB4" s="31" t="s">
        <v>56</v>
      </c>
    </row>
    <row r="5" spans="1:28" ht="18" customHeight="1">
      <c r="A5" s="8">
        <v>1</v>
      </c>
      <c r="B5" s="24" t="s">
        <v>41</v>
      </c>
      <c r="C5" s="24" t="s">
        <v>64</v>
      </c>
      <c r="D5" s="33" t="s">
        <v>42</v>
      </c>
      <c r="E5" s="33" t="s">
        <v>43</v>
      </c>
      <c r="F5" s="5" t="s">
        <v>3</v>
      </c>
      <c r="G5" s="6" t="str">
        <f aca="true" t="shared" si="0" ref="G5">IF(F5="ΝΑΙ","ΟΚ","ΑΠΟΡΡΙΠΤΕΤΑΙ")</f>
        <v>ΟΚ</v>
      </c>
      <c r="H5" s="6" t="s">
        <v>3</v>
      </c>
      <c r="I5" s="17">
        <v>24</v>
      </c>
      <c r="J5" s="8">
        <f aca="true" t="shared" si="1" ref="J5">I5*17</f>
        <v>408</v>
      </c>
      <c r="K5" s="8">
        <v>84</v>
      </c>
      <c r="L5" s="8">
        <f aca="true" t="shared" si="2" ref="L5">K5*7</f>
        <v>588</v>
      </c>
      <c r="M5" s="9">
        <v>1</v>
      </c>
      <c r="N5" s="10">
        <f aca="true" t="shared" si="3" ref="N5">M5*60</f>
        <v>60</v>
      </c>
      <c r="O5" s="10"/>
      <c r="P5" s="10">
        <f aca="true" t="shared" si="4" ref="P5">O5*120</f>
        <v>0</v>
      </c>
      <c r="Q5" s="8"/>
      <c r="R5" s="8">
        <f aca="true" t="shared" si="5" ref="R5">IF(Q5="ΝΑΙ",170,0)</f>
        <v>0</v>
      </c>
      <c r="S5" s="8"/>
      <c r="T5" s="8">
        <f aca="true" t="shared" si="6" ref="T5">IF(S5="ΝΑΙ",120,0)</f>
        <v>0</v>
      </c>
      <c r="U5" s="8"/>
      <c r="V5" s="8">
        <f aca="true" t="shared" si="7" ref="V5">U5*20</f>
        <v>0</v>
      </c>
      <c r="W5" s="8">
        <v>1966</v>
      </c>
      <c r="X5" s="8">
        <f aca="true" t="shared" si="8" ref="X5">2018-W5</f>
        <v>52</v>
      </c>
      <c r="Y5" s="8">
        <f aca="true" t="shared" si="9" ref="Y5">IF(AND(X5&gt;24,X5&lt;40),50,0)</f>
        <v>0</v>
      </c>
      <c r="Z5" s="11">
        <f aca="true" t="shared" si="10" ref="Z5">IF(AND(X5&gt;=40,X5&lt;=100),75,0)</f>
        <v>75</v>
      </c>
      <c r="AA5" s="34">
        <f aca="true" t="shared" si="11" ref="AA5">J5+L5+N5+P5+R5+T5+V5+Y5+Z5</f>
        <v>1131</v>
      </c>
      <c r="AB5" s="8" t="s">
        <v>8</v>
      </c>
    </row>
    <row r="6" spans="1:28" ht="30" customHeight="1">
      <c r="A6" s="14"/>
      <c r="B6" s="15" t="s">
        <v>113</v>
      </c>
      <c r="C6" s="16"/>
      <c r="D6" s="16"/>
      <c r="E6" s="16"/>
      <c r="F6" s="5"/>
      <c r="G6" s="6"/>
      <c r="H6" s="6"/>
      <c r="I6" s="7"/>
      <c r="J6" s="17"/>
      <c r="K6" s="17"/>
      <c r="L6" s="17"/>
      <c r="M6" s="18"/>
      <c r="N6" s="18"/>
      <c r="O6" s="18"/>
      <c r="P6" s="18"/>
      <c r="Q6" s="17"/>
      <c r="R6" s="17"/>
      <c r="S6" s="17"/>
      <c r="T6" s="17"/>
      <c r="U6" s="17"/>
      <c r="V6" s="17"/>
      <c r="W6" s="17"/>
      <c r="X6" s="17"/>
      <c r="Y6" s="17"/>
      <c r="Z6" s="17"/>
      <c r="AA6" s="19"/>
      <c r="AB6" s="8"/>
    </row>
    <row r="7" spans="1:28" s="23" customFormat="1" ht="31.5" customHeight="1">
      <c r="A7" s="50" t="s">
        <v>4</v>
      </c>
      <c r="B7" s="51"/>
      <c r="C7" s="51"/>
      <c r="D7" s="51"/>
      <c r="E7" s="51"/>
      <c r="F7" s="20" t="s">
        <v>0</v>
      </c>
      <c r="G7" s="21"/>
      <c r="H7" s="21"/>
      <c r="I7" s="52" t="s">
        <v>10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3"/>
      <c r="AA7" s="54" t="s">
        <v>7</v>
      </c>
      <c r="AB7" s="22"/>
    </row>
    <row r="8" spans="1:28" s="32" customFormat="1" ht="94.5" customHeight="1">
      <c r="A8" s="24" t="s">
        <v>1</v>
      </c>
      <c r="B8" s="24" t="s">
        <v>20</v>
      </c>
      <c r="C8" s="25" t="s">
        <v>57</v>
      </c>
      <c r="D8" s="25" t="s">
        <v>5</v>
      </c>
      <c r="E8" s="25" t="s">
        <v>6</v>
      </c>
      <c r="F8" s="26" t="s">
        <v>11</v>
      </c>
      <c r="G8" s="27"/>
      <c r="H8" s="28" t="s">
        <v>8</v>
      </c>
      <c r="I8" s="26" t="s">
        <v>12</v>
      </c>
      <c r="J8" s="24" t="s">
        <v>2</v>
      </c>
      <c r="K8" s="24" t="s">
        <v>105</v>
      </c>
      <c r="L8" s="25" t="s">
        <v>2</v>
      </c>
      <c r="M8" s="29" t="s">
        <v>13</v>
      </c>
      <c r="N8" s="30" t="s">
        <v>2</v>
      </c>
      <c r="O8" s="29" t="s">
        <v>14</v>
      </c>
      <c r="P8" s="29" t="s">
        <v>2</v>
      </c>
      <c r="Q8" s="24" t="s">
        <v>15</v>
      </c>
      <c r="R8" s="24" t="s">
        <v>2</v>
      </c>
      <c r="S8" s="24" t="s">
        <v>16</v>
      </c>
      <c r="T8" s="24" t="s">
        <v>2</v>
      </c>
      <c r="U8" s="24" t="s">
        <v>17</v>
      </c>
      <c r="V8" s="24" t="s">
        <v>2</v>
      </c>
      <c r="W8" s="24" t="s">
        <v>18</v>
      </c>
      <c r="X8" s="24" t="s">
        <v>19</v>
      </c>
      <c r="Y8" s="24" t="s">
        <v>21</v>
      </c>
      <c r="Z8" s="25" t="s">
        <v>22</v>
      </c>
      <c r="AA8" s="55"/>
      <c r="AB8" s="31" t="s">
        <v>56</v>
      </c>
    </row>
    <row r="9" spans="1:37" ht="18" customHeight="1">
      <c r="A9" s="8">
        <v>1</v>
      </c>
      <c r="B9" s="24" t="s">
        <v>23</v>
      </c>
      <c r="C9" s="24" t="s">
        <v>58</v>
      </c>
      <c r="D9" s="33" t="s">
        <v>24</v>
      </c>
      <c r="E9" s="33" t="s">
        <v>25</v>
      </c>
      <c r="F9" s="5" t="s">
        <v>3</v>
      </c>
      <c r="G9" s="6" t="str">
        <f>IF(F9="ΝΑΙ","ΟΚ","ΑΠΟΡΡΙΠΤΕΤΑΙ")</f>
        <v>ΟΚ</v>
      </c>
      <c r="H9" s="6" t="s">
        <v>3</v>
      </c>
      <c r="I9" s="17"/>
      <c r="J9" s="8">
        <f>I9*17</f>
        <v>0</v>
      </c>
      <c r="K9" s="8"/>
      <c r="L9" s="8">
        <f>K9*7</f>
        <v>0</v>
      </c>
      <c r="M9" s="9">
        <v>1</v>
      </c>
      <c r="N9" s="10">
        <f>M9*60</f>
        <v>60</v>
      </c>
      <c r="O9" s="10"/>
      <c r="P9" s="10">
        <f>O9*120</f>
        <v>0</v>
      </c>
      <c r="Q9" s="8"/>
      <c r="R9" s="8">
        <f>IF(Q9="ΝΑΙ",170,0)</f>
        <v>0</v>
      </c>
      <c r="S9" s="8"/>
      <c r="T9" s="8">
        <f>IF(S9="ΝΑΙ",120,0)</f>
        <v>0</v>
      </c>
      <c r="U9" s="8"/>
      <c r="V9" s="8">
        <f>U9*20</f>
        <v>0</v>
      </c>
      <c r="W9" s="8">
        <v>1983</v>
      </c>
      <c r="X9" s="8">
        <f>2018-W9</f>
        <v>35</v>
      </c>
      <c r="Y9" s="8">
        <f>IF(AND(X9&gt;=24,X9&lt;=40),50,0)</f>
        <v>50</v>
      </c>
      <c r="Z9" s="11">
        <f>IF(AND(X9&gt;=40,X9&lt;=100),75,0)</f>
        <v>0</v>
      </c>
      <c r="AA9" s="34">
        <f>J9+L9+N9+P9+R9+T9+V9+Y9+Z9</f>
        <v>110</v>
      </c>
      <c r="AB9" s="8" t="s">
        <v>8</v>
      </c>
      <c r="AK9" s="13" t="s">
        <v>3</v>
      </c>
    </row>
  </sheetData>
  <sheetProtection algorithmName="SHA-512" hashValue="BxBUPVYGYEKuW82T3zgEzlEwljTj78rZmLcquAfT9b22mZ8K4vH2lW4XjWh7qPRH3Q97QLnxO9APvJSFyTCUaA==" saltValue="wVhPWxh+MHqbfmOvu7p1hw==" spinCount="100000" sheet="1" objects="1" scenarios="1"/>
  <mergeCells count="7">
    <mergeCell ref="A1:E1"/>
    <mergeCell ref="A3:E3"/>
    <mergeCell ref="I3:Z3"/>
    <mergeCell ref="AA3:AA4"/>
    <mergeCell ref="A7:E7"/>
    <mergeCell ref="I7:Z7"/>
    <mergeCell ref="AA7:AA8"/>
  </mergeCells>
  <dataValidations count="7">
    <dataValidation type="whole" allowBlank="1" showInputMessage="1" showErrorMessage="1" error="ΕΩΣ 48 ΜΗΝΕΣ" sqref="U5 U9">
      <formula1>1</formula1>
      <formula2>8</formula2>
    </dataValidation>
    <dataValidation type="whole" allowBlank="1" showInputMessage="1" showErrorMessage="1" errorTitle="ΠΡΟΣΟΧΗ!" error="ΑΠΟ 1 ΕΩΣ 84 ΜΗΝΕΣ" sqref="K5 K9">
      <formula1>1</formula1>
      <formula2>84</formula2>
    </dataValidation>
    <dataValidation type="whole" operator="lessThanOrEqual" allowBlank="1" showInputMessage="1" showErrorMessage="1" sqref="M5 M9">
      <formula1>2</formula1>
    </dataValidation>
    <dataValidation type="whole" operator="greaterThan" allowBlank="1" showInputMessage="1" showErrorMessage="1" sqref="O5 O9">
      <formula1>2</formula1>
    </dataValidation>
    <dataValidation type="whole" allowBlank="1" showInputMessage="1" showErrorMessage="1" errorTitle="ΠΡΟΣΟΧΗ!" error="ΑΠΟ 1 ΕΩΣ 24 ΜΗΝΕΣ" sqref="I5 I9">
      <formula1>1</formula1>
      <formula2>24</formula2>
    </dataValidation>
    <dataValidation type="list" allowBlank="1" showInputMessage="1" showErrorMessage="1" sqref="F5 Q5 S5 H5">
      <formula1>#REF!</formula1>
    </dataValidation>
    <dataValidation type="list" allowBlank="1" showInputMessage="1" showErrorMessage="1" sqref="H9 S9 Q9 F9">
      <formula1>$AK$5:$AK$8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2"/>
  <sheetViews>
    <sheetView workbookViewId="0" topLeftCell="A1">
      <pane xSplit="5" topLeftCell="U1" activePane="topRight" state="frozen"/>
      <selection pane="topRight" activeCell="AB5" sqref="A1:AB12"/>
    </sheetView>
  </sheetViews>
  <sheetFormatPr defaultColWidth="9.140625" defaultRowHeight="15"/>
  <cols>
    <col min="1" max="1" width="4.8515625" style="1" customWidth="1"/>
    <col min="2" max="3" width="15.00390625" style="1" customWidth="1"/>
    <col min="4" max="4" width="25.140625" style="1" customWidth="1"/>
    <col min="5" max="5" width="25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7.28125" style="1" customWidth="1"/>
    <col min="10" max="10" width="7.8515625" style="1" customWidth="1"/>
    <col min="11" max="11" width="13.421875" style="1" customWidth="1"/>
    <col min="12" max="12" width="7.421875" style="1" customWidth="1"/>
    <col min="13" max="13" width="10.8515625" style="3" customWidth="1"/>
    <col min="14" max="14" width="7.421875" style="3" customWidth="1"/>
    <col min="15" max="15" width="12.57421875" style="3" customWidth="1"/>
    <col min="16" max="16" width="7.421875" style="3" customWidth="1"/>
    <col min="17" max="17" width="13.00390625" style="1" customWidth="1"/>
    <col min="18" max="18" width="7.28125" style="1" customWidth="1"/>
    <col min="19" max="19" width="12.57421875" style="1" customWidth="1"/>
    <col min="20" max="20" width="7.28125" style="1" customWidth="1"/>
    <col min="21" max="21" width="9.7109375" style="1" customWidth="1"/>
    <col min="22" max="22" width="7.28125" style="1" customWidth="1"/>
    <col min="23" max="23" width="12.8515625" style="1" customWidth="1"/>
    <col min="24" max="24" width="11.421875" style="1" customWidth="1"/>
    <col min="25" max="25" width="8.28125" style="1" customWidth="1"/>
    <col min="26" max="26" width="7.28125" style="1" customWidth="1"/>
    <col min="27" max="27" width="9.57421875" style="1" customWidth="1"/>
    <col min="28" max="28" width="19.00390625" style="1" customWidth="1"/>
    <col min="29" max="36" width="9.140625" style="1" customWidth="1"/>
    <col min="37" max="37" width="9.140625" style="1" hidden="1" customWidth="1"/>
    <col min="38" max="16384" width="9.140625" style="1" customWidth="1"/>
  </cols>
  <sheetData>
    <row r="1" spans="1:28" ht="58.5" customHeight="1">
      <c r="A1" s="48" t="s">
        <v>109</v>
      </c>
      <c r="B1" s="49"/>
      <c r="C1" s="49"/>
      <c r="D1" s="49"/>
      <c r="E1" s="49"/>
      <c r="F1" s="5"/>
      <c r="G1" s="6"/>
      <c r="H1" s="6"/>
      <c r="I1" s="7"/>
      <c r="J1" s="8"/>
      <c r="K1" s="8"/>
      <c r="L1" s="8"/>
      <c r="M1" s="9"/>
      <c r="N1" s="10"/>
      <c r="O1" s="10"/>
      <c r="P1" s="10"/>
      <c r="Q1" s="8"/>
      <c r="R1" s="8"/>
      <c r="S1" s="8"/>
      <c r="T1" s="8"/>
      <c r="U1" s="8"/>
      <c r="V1" s="8"/>
      <c r="W1" s="8"/>
      <c r="X1" s="8"/>
      <c r="Y1" s="8"/>
      <c r="Z1" s="11"/>
      <c r="AA1" s="12"/>
      <c r="AB1" s="8"/>
    </row>
    <row r="2" spans="1:28" s="4" customFormat="1" ht="31.5" customHeight="1">
      <c r="A2" s="50" t="s">
        <v>4</v>
      </c>
      <c r="B2" s="51"/>
      <c r="C2" s="51"/>
      <c r="D2" s="51"/>
      <c r="E2" s="51"/>
      <c r="F2" s="20" t="s">
        <v>0</v>
      </c>
      <c r="G2" s="21"/>
      <c r="H2" s="21"/>
      <c r="I2" s="52" t="s">
        <v>10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3"/>
      <c r="AA2" s="54" t="s">
        <v>7</v>
      </c>
      <c r="AB2" s="22"/>
    </row>
    <row r="3" spans="1:28" s="2" customFormat="1" ht="94.5" customHeight="1">
      <c r="A3" s="24" t="s">
        <v>1</v>
      </c>
      <c r="B3" s="24" t="s">
        <v>20</v>
      </c>
      <c r="C3" s="25" t="s">
        <v>57</v>
      </c>
      <c r="D3" s="25" t="s">
        <v>5</v>
      </c>
      <c r="E3" s="25" t="s">
        <v>6</v>
      </c>
      <c r="F3" s="26" t="s">
        <v>11</v>
      </c>
      <c r="G3" s="27"/>
      <c r="H3" s="28" t="s">
        <v>8</v>
      </c>
      <c r="I3" s="26" t="s">
        <v>12</v>
      </c>
      <c r="J3" s="24" t="s">
        <v>2</v>
      </c>
      <c r="K3" s="24" t="s">
        <v>106</v>
      </c>
      <c r="L3" s="25" t="s">
        <v>2</v>
      </c>
      <c r="M3" s="29" t="s">
        <v>13</v>
      </c>
      <c r="N3" s="30" t="s">
        <v>2</v>
      </c>
      <c r="O3" s="29" t="s">
        <v>14</v>
      </c>
      <c r="P3" s="29" t="s">
        <v>2</v>
      </c>
      <c r="Q3" s="24" t="s">
        <v>15</v>
      </c>
      <c r="R3" s="24" t="s">
        <v>2</v>
      </c>
      <c r="S3" s="24" t="s">
        <v>16</v>
      </c>
      <c r="T3" s="24" t="s">
        <v>2</v>
      </c>
      <c r="U3" s="24" t="s">
        <v>17</v>
      </c>
      <c r="V3" s="24" t="s">
        <v>2</v>
      </c>
      <c r="W3" s="24" t="s">
        <v>18</v>
      </c>
      <c r="X3" s="24" t="s">
        <v>19</v>
      </c>
      <c r="Y3" s="24" t="s">
        <v>21</v>
      </c>
      <c r="Z3" s="25" t="s">
        <v>22</v>
      </c>
      <c r="AA3" s="55"/>
      <c r="AB3" s="31" t="s">
        <v>56</v>
      </c>
    </row>
    <row r="4" spans="1:28" ht="18" customHeight="1">
      <c r="A4" s="8">
        <v>1</v>
      </c>
      <c r="B4" s="24" t="s">
        <v>41</v>
      </c>
      <c r="C4" s="24" t="s">
        <v>64</v>
      </c>
      <c r="D4" s="33" t="s">
        <v>42</v>
      </c>
      <c r="E4" s="33" t="s">
        <v>43</v>
      </c>
      <c r="F4" s="5" t="s">
        <v>3</v>
      </c>
      <c r="G4" s="6" t="str">
        <f aca="true" t="shared" si="0" ref="G4">IF(F4="ΝΑΙ","ΟΚ","ΑΠΟΡΡΙΠΤΕΤΑΙ")</f>
        <v>ΟΚ</v>
      </c>
      <c r="H4" s="6" t="s">
        <v>3</v>
      </c>
      <c r="I4" s="17">
        <v>24</v>
      </c>
      <c r="J4" s="8">
        <f aca="true" t="shared" si="1" ref="J4">I4*17</f>
        <v>408</v>
      </c>
      <c r="K4" s="8">
        <v>84</v>
      </c>
      <c r="L4" s="8">
        <f aca="true" t="shared" si="2" ref="L4">K4*7</f>
        <v>588</v>
      </c>
      <c r="M4" s="9">
        <v>1</v>
      </c>
      <c r="N4" s="10">
        <f aca="true" t="shared" si="3" ref="N4">M4*60</f>
        <v>60</v>
      </c>
      <c r="O4" s="10"/>
      <c r="P4" s="10">
        <f aca="true" t="shared" si="4" ref="P4">O4*120</f>
        <v>0</v>
      </c>
      <c r="Q4" s="8"/>
      <c r="R4" s="8">
        <f aca="true" t="shared" si="5" ref="R4">IF(Q4="ΝΑΙ",170,0)</f>
        <v>0</v>
      </c>
      <c r="S4" s="8"/>
      <c r="T4" s="8">
        <f aca="true" t="shared" si="6" ref="T4">IF(S4="ΝΑΙ",120,0)</f>
        <v>0</v>
      </c>
      <c r="U4" s="8"/>
      <c r="V4" s="8">
        <f aca="true" t="shared" si="7" ref="V4">U4*20</f>
        <v>0</v>
      </c>
      <c r="W4" s="8">
        <v>1966</v>
      </c>
      <c r="X4" s="8">
        <f aca="true" t="shared" si="8" ref="X4">2018-W4</f>
        <v>52</v>
      </c>
      <c r="Y4" s="8">
        <f aca="true" t="shared" si="9" ref="Y4">IF(AND(X4&gt;24,X4&lt;40),50,0)</f>
        <v>0</v>
      </c>
      <c r="Z4" s="11">
        <f aca="true" t="shared" si="10" ref="Z4">IF(AND(X4&gt;=40,X4&lt;=100),75,0)</f>
        <v>75</v>
      </c>
      <c r="AA4" s="34">
        <f aca="true" t="shared" si="11" ref="AA4">J4+L4+N4+P4+R4+T4+V4+Y4+Z4</f>
        <v>1131</v>
      </c>
      <c r="AB4" s="8" t="s">
        <v>8</v>
      </c>
    </row>
    <row r="5" spans="1:37" ht="18" customHeight="1">
      <c r="A5" s="8">
        <v>2</v>
      </c>
      <c r="B5" s="24" t="s">
        <v>23</v>
      </c>
      <c r="C5" s="24" t="s">
        <v>58</v>
      </c>
      <c r="D5" s="33" t="s">
        <v>24</v>
      </c>
      <c r="E5" s="33" t="s">
        <v>25</v>
      </c>
      <c r="F5" s="5" t="s">
        <v>3</v>
      </c>
      <c r="G5" s="6" t="str">
        <f aca="true" t="shared" si="12" ref="G5:G12">IF(F5="ΝΑΙ","ΟΚ","ΑΠΟΡΡΙΠΤΕΤΑΙ")</f>
        <v>ΟΚ</v>
      </c>
      <c r="H5" s="6" t="s">
        <v>3</v>
      </c>
      <c r="I5" s="17"/>
      <c r="J5" s="8">
        <f aca="true" t="shared" si="13" ref="J5:J12">I5*17</f>
        <v>0</v>
      </c>
      <c r="K5" s="8">
        <v>84</v>
      </c>
      <c r="L5" s="8">
        <f aca="true" t="shared" si="14" ref="L5:L12">K5*7</f>
        <v>588</v>
      </c>
      <c r="M5" s="9">
        <v>1</v>
      </c>
      <c r="N5" s="10">
        <f aca="true" t="shared" si="15" ref="N5:N12">M5*60</f>
        <v>60</v>
      </c>
      <c r="O5" s="10"/>
      <c r="P5" s="10">
        <f aca="true" t="shared" si="16" ref="P5:P12">O5*120</f>
        <v>0</v>
      </c>
      <c r="Q5" s="8"/>
      <c r="R5" s="8">
        <f aca="true" t="shared" si="17" ref="R5:R12">IF(Q5="ΝΑΙ",170,0)</f>
        <v>0</v>
      </c>
      <c r="S5" s="8"/>
      <c r="T5" s="8">
        <f aca="true" t="shared" si="18" ref="T5:T12">IF(S5="ΝΑΙ",120,0)</f>
        <v>0</v>
      </c>
      <c r="U5" s="8"/>
      <c r="V5" s="8">
        <f aca="true" t="shared" si="19" ref="V5:V12">U5*20</f>
        <v>0</v>
      </c>
      <c r="W5" s="8">
        <v>1983</v>
      </c>
      <c r="X5" s="8">
        <f aca="true" t="shared" si="20" ref="X5:X12">2018-W5</f>
        <v>35</v>
      </c>
      <c r="Y5" s="8">
        <f>IF(AND(X5&gt;=24,X5&lt;=40),50,0)</f>
        <v>50</v>
      </c>
      <c r="Z5" s="11">
        <f aca="true" t="shared" si="21" ref="Z5:Z12">IF(AND(X5&gt;=40,X5&lt;=100),75,0)</f>
        <v>0</v>
      </c>
      <c r="AA5" s="34">
        <f aca="true" t="shared" si="22" ref="AA5:AA12">J5+L5+N5+P5+R5+T5+V5+Y5+Z5</f>
        <v>698</v>
      </c>
      <c r="AB5" s="8" t="s">
        <v>8</v>
      </c>
      <c r="AK5" s="1" t="s">
        <v>3</v>
      </c>
    </row>
    <row r="6" spans="1:37" ht="18" customHeight="1">
      <c r="A6" s="8">
        <v>3</v>
      </c>
      <c r="B6" s="24" t="s">
        <v>35</v>
      </c>
      <c r="C6" s="24" t="s">
        <v>62</v>
      </c>
      <c r="D6" s="33" t="s">
        <v>36</v>
      </c>
      <c r="E6" s="33" t="s">
        <v>37</v>
      </c>
      <c r="F6" s="5" t="s">
        <v>3</v>
      </c>
      <c r="G6" s="6" t="str">
        <f t="shared" si="12"/>
        <v>ΟΚ</v>
      </c>
      <c r="H6" s="6"/>
      <c r="I6" s="17">
        <v>24</v>
      </c>
      <c r="J6" s="8">
        <f t="shared" si="13"/>
        <v>408</v>
      </c>
      <c r="K6" s="8">
        <v>84</v>
      </c>
      <c r="L6" s="8">
        <f t="shared" si="14"/>
        <v>588</v>
      </c>
      <c r="M6" s="9"/>
      <c r="N6" s="10">
        <f t="shared" si="15"/>
        <v>0</v>
      </c>
      <c r="O6" s="10"/>
      <c r="P6" s="10">
        <f t="shared" si="16"/>
        <v>0</v>
      </c>
      <c r="Q6" s="8"/>
      <c r="R6" s="8">
        <f t="shared" si="17"/>
        <v>0</v>
      </c>
      <c r="S6" s="8"/>
      <c r="T6" s="8">
        <f t="shared" si="18"/>
        <v>0</v>
      </c>
      <c r="U6" s="8">
        <v>8</v>
      </c>
      <c r="V6" s="8">
        <f t="shared" si="19"/>
        <v>160</v>
      </c>
      <c r="W6" s="8">
        <v>1981</v>
      </c>
      <c r="X6" s="8">
        <f t="shared" si="20"/>
        <v>37</v>
      </c>
      <c r="Y6" s="8">
        <f aca="true" t="shared" si="23" ref="Y6:Y12">IF(AND(X6&gt;24,X6&lt;40),50,0)</f>
        <v>50</v>
      </c>
      <c r="Z6" s="11">
        <f t="shared" si="21"/>
        <v>0</v>
      </c>
      <c r="AA6" s="34">
        <f t="shared" si="22"/>
        <v>1206</v>
      </c>
      <c r="AB6" s="8"/>
      <c r="AK6" s="1" t="s">
        <v>9</v>
      </c>
    </row>
    <row r="7" spans="1:28" ht="18" customHeight="1">
      <c r="A7" s="8">
        <v>4</v>
      </c>
      <c r="B7" s="24" t="s">
        <v>26</v>
      </c>
      <c r="C7" s="24" t="s">
        <v>59</v>
      </c>
      <c r="D7" s="33" t="s">
        <v>27</v>
      </c>
      <c r="E7" s="33" t="s">
        <v>28</v>
      </c>
      <c r="F7" s="5" t="s">
        <v>3</v>
      </c>
      <c r="G7" s="6" t="str">
        <f t="shared" si="12"/>
        <v>ΟΚ</v>
      </c>
      <c r="H7" s="6"/>
      <c r="I7" s="17">
        <v>24</v>
      </c>
      <c r="J7" s="8">
        <f t="shared" si="13"/>
        <v>408</v>
      </c>
      <c r="K7" s="8">
        <v>84</v>
      </c>
      <c r="L7" s="8">
        <f t="shared" si="14"/>
        <v>588</v>
      </c>
      <c r="M7" s="9">
        <v>1</v>
      </c>
      <c r="N7" s="10">
        <f t="shared" si="15"/>
        <v>60</v>
      </c>
      <c r="O7" s="10"/>
      <c r="P7" s="10">
        <f t="shared" si="16"/>
        <v>0</v>
      </c>
      <c r="Q7" s="8"/>
      <c r="R7" s="8">
        <f t="shared" si="17"/>
        <v>0</v>
      </c>
      <c r="S7" s="8"/>
      <c r="T7" s="8">
        <f t="shared" si="18"/>
        <v>0</v>
      </c>
      <c r="U7" s="8"/>
      <c r="V7" s="8">
        <f t="shared" si="19"/>
        <v>0</v>
      </c>
      <c r="W7" s="8">
        <v>1977</v>
      </c>
      <c r="X7" s="8">
        <f t="shared" si="20"/>
        <v>41</v>
      </c>
      <c r="Y7" s="8">
        <f t="shared" si="23"/>
        <v>0</v>
      </c>
      <c r="Z7" s="11">
        <f t="shared" si="21"/>
        <v>75</v>
      </c>
      <c r="AA7" s="34">
        <f t="shared" si="22"/>
        <v>1131</v>
      </c>
      <c r="AB7" s="8"/>
    </row>
    <row r="8" spans="1:28" ht="18" customHeight="1">
      <c r="A8" s="8">
        <v>5</v>
      </c>
      <c r="B8" s="24" t="s">
        <v>38</v>
      </c>
      <c r="C8" s="24" t="s">
        <v>63</v>
      </c>
      <c r="D8" s="33" t="s">
        <v>39</v>
      </c>
      <c r="E8" s="33" t="s">
        <v>40</v>
      </c>
      <c r="F8" s="5" t="s">
        <v>3</v>
      </c>
      <c r="G8" s="6" t="str">
        <f t="shared" si="12"/>
        <v>ΟΚ</v>
      </c>
      <c r="H8" s="6"/>
      <c r="I8" s="17"/>
      <c r="J8" s="8">
        <f t="shared" si="13"/>
        <v>0</v>
      </c>
      <c r="K8" s="8">
        <v>84</v>
      </c>
      <c r="L8" s="8">
        <f t="shared" si="14"/>
        <v>588</v>
      </c>
      <c r="M8" s="9"/>
      <c r="N8" s="10">
        <f t="shared" si="15"/>
        <v>0</v>
      </c>
      <c r="O8" s="10"/>
      <c r="P8" s="10">
        <f t="shared" si="16"/>
        <v>0</v>
      </c>
      <c r="Q8" s="8"/>
      <c r="R8" s="8">
        <f t="shared" si="17"/>
        <v>0</v>
      </c>
      <c r="S8" s="8"/>
      <c r="T8" s="8">
        <f t="shared" si="18"/>
        <v>0</v>
      </c>
      <c r="U8" s="8"/>
      <c r="V8" s="8">
        <f t="shared" si="19"/>
        <v>0</v>
      </c>
      <c r="W8" s="8">
        <v>1972</v>
      </c>
      <c r="X8" s="8">
        <f t="shared" si="20"/>
        <v>46</v>
      </c>
      <c r="Y8" s="8">
        <f t="shared" si="23"/>
        <v>0</v>
      </c>
      <c r="Z8" s="11">
        <f t="shared" si="21"/>
        <v>75</v>
      </c>
      <c r="AA8" s="34">
        <f t="shared" si="22"/>
        <v>663</v>
      </c>
      <c r="AB8" s="8"/>
    </row>
    <row r="9" spans="1:28" ht="15">
      <c r="A9" s="8">
        <v>6</v>
      </c>
      <c r="B9" s="36" t="s">
        <v>53</v>
      </c>
      <c r="C9" s="36" t="s">
        <v>68</v>
      </c>
      <c r="D9" s="37" t="s">
        <v>54</v>
      </c>
      <c r="E9" s="37" t="s">
        <v>55</v>
      </c>
      <c r="F9" s="38" t="s">
        <v>3</v>
      </c>
      <c r="G9" s="39" t="str">
        <f t="shared" si="12"/>
        <v>ΟΚ</v>
      </c>
      <c r="H9" s="39"/>
      <c r="I9" s="40"/>
      <c r="J9" s="37">
        <f t="shared" si="13"/>
        <v>0</v>
      </c>
      <c r="K9" s="37">
        <v>20</v>
      </c>
      <c r="L9" s="37">
        <f t="shared" si="14"/>
        <v>140</v>
      </c>
      <c r="M9" s="38"/>
      <c r="N9" s="37">
        <f t="shared" si="15"/>
        <v>0</v>
      </c>
      <c r="O9" s="37">
        <v>3</v>
      </c>
      <c r="P9" s="37">
        <f t="shared" si="16"/>
        <v>360</v>
      </c>
      <c r="Q9" s="37"/>
      <c r="R9" s="37">
        <f t="shared" si="17"/>
        <v>0</v>
      </c>
      <c r="S9" s="37"/>
      <c r="T9" s="37">
        <f t="shared" si="18"/>
        <v>0</v>
      </c>
      <c r="U9" s="37"/>
      <c r="V9" s="37">
        <f t="shared" si="19"/>
        <v>0</v>
      </c>
      <c r="W9" s="37">
        <v>1973</v>
      </c>
      <c r="X9" s="37">
        <f t="shared" si="20"/>
        <v>45</v>
      </c>
      <c r="Y9" s="37">
        <f t="shared" si="23"/>
        <v>0</v>
      </c>
      <c r="Z9" s="41">
        <f t="shared" si="21"/>
        <v>75</v>
      </c>
      <c r="AA9" s="42">
        <f t="shared" si="22"/>
        <v>575</v>
      </c>
      <c r="AB9" s="43"/>
    </row>
    <row r="10" spans="1:28" ht="18" customHeight="1">
      <c r="A10" s="8">
        <v>7</v>
      </c>
      <c r="B10" s="24" t="s">
        <v>47</v>
      </c>
      <c r="C10" s="24" t="s">
        <v>66</v>
      </c>
      <c r="D10" s="33" t="s">
        <v>48</v>
      </c>
      <c r="E10" s="33" t="s">
        <v>49</v>
      </c>
      <c r="F10" s="5" t="s">
        <v>3</v>
      </c>
      <c r="G10" s="6" t="str">
        <f t="shared" si="12"/>
        <v>ΟΚ</v>
      </c>
      <c r="H10" s="6"/>
      <c r="I10" s="17"/>
      <c r="J10" s="8">
        <f t="shared" si="13"/>
        <v>0</v>
      </c>
      <c r="K10" s="8"/>
      <c r="L10" s="8">
        <f t="shared" si="14"/>
        <v>0</v>
      </c>
      <c r="M10" s="9">
        <v>1</v>
      </c>
      <c r="N10" s="10">
        <f t="shared" si="15"/>
        <v>60</v>
      </c>
      <c r="O10" s="10"/>
      <c r="P10" s="10">
        <f t="shared" si="16"/>
        <v>0</v>
      </c>
      <c r="Q10" s="8"/>
      <c r="R10" s="8">
        <f t="shared" si="17"/>
        <v>0</v>
      </c>
      <c r="S10" s="8"/>
      <c r="T10" s="8">
        <f t="shared" si="18"/>
        <v>0</v>
      </c>
      <c r="U10" s="8"/>
      <c r="V10" s="8">
        <f t="shared" si="19"/>
        <v>0</v>
      </c>
      <c r="W10" s="8">
        <v>1973</v>
      </c>
      <c r="X10" s="8">
        <f t="shared" si="20"/>
        <v>45</v>
      </c>
      <c r="Y10" s="8">
        <f t="shared" si="23"/>
        <v>0</v>
      </c>
      <c r="Z10" s="11">
        <f t="shared" si="21"/>
        <v>75</v>
      </c>
      <c r="AA10" s="34">
        <f t="shared" si="22"/>
        <v>135</v>
      </c>
      <c r="AB10" s="8"/>
    </row>
    <row r="11" spans="1:28" ht="18" customHeight="1">
      <c r="A11" s="8">
        <v>8</v>
      </c>
      <c r="B11" s="24" t="s">
        <v>44</v>
      </c>
      <c r="C11" s="24" t="s">
        <v>65</v>
      </c>
      <c r="D11" s="33" t="s">
        <v>45</v>
      </c>
      <c r="E11" s="33" t="s">
        <v>46</v>
      </c>
      <c r="F11" s="5" t="s">
        <v>3</v>
      </c>
      <c r="G11" s="6" t="str">
        <f t="shared" si="12"/>
        <v>ΟΚ</v>
      </c>
      <c r="H11" s="6"/>
      <c r="I11" s="17"/>
      <c r="J11" s="8">
        <f t="shared" si="13"/>
        <v>0</v>
      </c>
      <c r="K11" s="8"/>
      <c r="L11" s="8">
        <f t="shared" si="14"/>
        <v>0</v>
      </c>
      <c r="M11" s="9"/>
      <c r="N11" s="10">
        <f t="shared" si="15"/>
        <v>0</v>
      </c>
      <c r="O11" s="10"/>
      <c r="P11" s="10">
        <f t="shared" si="16"/>
        <v>0</v>
      </c>
      <c r="Q11" s="8"/>
      <c r="R11" s="8">
        <f t="shared" si="17"/>
        <v>0</v>
      </c>
      <c r="S11" s="8"/>
      <c r="T11" s="8">
        <f t="shared" si="18"/>
        <v>0</v>
      </c>
      <c r="U11" s="8"/>
      <c r="V11" s="8">
        <f t="shared" si="19"/>
        <v>0</v>
      </c>
      <c r="W11" s="8">
        <v>1972</v>
      </c>
      <c r="X11" s="8">
        <f t="shared" si="20"/>
        <v>46</v>
      </c>
      <c r="Y11" s="8">
        <f t="shared" si="23"/>
        <v>0</v>
      </c>
      <c r="Z11" s="11">
        <f t="shared" si="21"/>
        <v>75</v>
      </c>
      <c r="AA11" s="34">
        <f t="shared" si="22"/>
        <v>75</v>
      </c>
      <c r="AB11" s="8"/>
    </row>
    <row r="12" spans="1:28" ht="18" customHeight="1">
      <c r="A12" s="8">
        <v>9</v>
      </c>
      <c r="B12" s="24" t="s">
        <v>29</v>
      </c>
      <c r="C12" s="24" t="s">
        <v>60</v>
      </c>
      <c r="D12" s="33" t="s">
        <v>30</v>
      </c>
      <c r="E12" s="33" t="s">
        <v>31</v>
      </c>
      <c r="F12" s="5" t="s">
        <v>3</v>
      </c>
      <c r="G12" s="6" t="str">
        <f t="shared" si="12"/>
        <v>ΟΚ</v>
      </c>
      <c r="H12" s="6"/>
      <c r="I12" s="17"/>
      <c r="J12" s="8">
        <f t="shared" si="13"/>
        <v>0</v>
      </c>
      <c r="K12" s="8"/>
      <c r="L12" s="8">
        <f t="shared" si="14"/>
        <v>0</v>
      </c>
      <c r="M12" s="9"/>
      <c r="N12" s="10">
        <f t="shared" si="15"/>
        <v>0</v>
      </c>
      <c r="O12" s="10"/>
      <c r="P12" s="10">
        <f t="shared" si="16"/>
        <v>0</v>
      </c>
      <c r="Q12" s="8"/>
      <c r="R12" s="8">
        <f t="shared" si="17"/>
        <v>0</v>
      </c>
      <c r="S12" s="8"/>
      <c r="T12" s="8">
        <f t="shared" si="18"/>
        <v>0</v>
      </c>
      <c r="U12" s="8"/>
      <c r="V12" s="8">
        <f t="shared" si="19"/>
        <v>0</v>
      </c>
      <c r="W12" s="8">
        <v>1992</v>
      </c>
      <c r="X12" s="8">
        <f t="shared" si="20"/>
        <v>26</v>
      </c>
      <c r="Y12" s="8">
        <f t="shared" si="23"/>
        <v>50</v>
      </c>
      <c r="Z12" s="11">
        <f t="shared" si="21"/>
        <v>0</v>
      </c>
      <c r="AA12" s="34">
        <f t="shared" si="22"/>
        <v>50</v>
      </c>
      <c r="AB12" s="8"/>
    </row>
  </sheetData>
  <sheetProtection algorithmName="SHA-512" hashValue="A0+XlEEkB3haoC+AXjEuOLj1pD+ewd3ayHS2IVvLynap88K/PT2YkILfv6lYbSXl2cnT3tKBmJnyju++6Nivmw==" saltValue="8WVojqW3JiO/hyphVgvQ5g==" spinCount="100000" sheet="1" objects="1" scenarios="1"/>
  <mergeCells count="4">
    <mergeCell ref="AA2:AA3"/>
    <mergeCell ref="A2:E2"/>
    <mergeCell ref="A1:E1"/>
    <mergeCell ref="I2:Z2"/>
  </mergeCells>
  <dataValidations count="6">
    <dataValidation type="whole" allowBlank="1" showInputMessage="1" showErrorMessage="1" errorTitle="ΠΡΟΣΟΧΗ!" error="ΑΠΟ 1 ΕΩΣ 24 ΜΗΝΕΣ" sqref="I4:I12">
      <formula1>1</formula1>
      <formula2>24</formula2>
    </dataValidation>
    <dataValidation type="whole" operator="greaterThan" allowBlank="1" showInputMessage="1" showErrorMessage="1" sqref="O4:O12">
      <formula1>2</formula1>
    </dataValidation>
    <dataValidation type="whole" operator="lessThanOrEqual" allowBlank="1" showInputMessage="1" showErrorMessage="1" sqref="M4:M12">
      <formula1>2</formula1>
    </dataValidation>
    <dataValidation type="whole" allowBlank="1" showInputMessage="1" showErrorMessage="1" errorTitle="ΠΡΟΣΟΧΗ!" error="ΑΠΟ 1 ΕΩΣ 84 ΜΗΝΕΣ" sqref="K4:K12">
      <formula1>1</formula1>
      <formula2>84</formula2>
    </dataValidation>
    <dataValidation type="list" allowBlank="1" showInputMessage="1" showErrorMessage="1" sqref="Q4:Q12 F4:F12 H4:H12 S4:S12">
      <formula1>$AK$5:$AK$6</formula1>
    </dataValidation>
    <dataValidation type="whole" allowBlank="1" showInputMessage="1" showErrorMessage="1" error="ΕΩΣ 48 ΜΗΝΕΣ" sqref="U4:U12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2"/>
  <sheetViews>
    <sheetView workbookViewId="0" topLeftCell="A1">
      <pane xSplit="5" topLeftCell="T1" activePane="topRight" state="frozen"/>
      <selection pane="topRight" activeCell="E18" sqref="A1:XFD1048576"/>
    </sheetView>
  </sheetViews>
  <sheetFormatPr defaultColWidth="9.140625" defaultRowHeight="15"/>
  <cols>
    <col min="1" max="1" width="4.8515625" style="13" customWidth="1"/>
    <col min="2" max="3" width="15.00390625" style="13" customWidth="1"/>
    <col min="4" max="4" width="25.140625" style="13" customWidth="1"/>
    <col min="5" max="5" width="25.28125" style="13" customWidth="1"/>
    <col min="6" max="6" width="13.00390625" style="13" customWidth="1"/>
    <col min="7" max="7" width="15.00390625" style="13" customWidth="1"/>
    <col min="8" max="8" width="14.00390625" style="13" customWidth="1"/>
    <col min="9" max="9" width="17.28125" style="13" customWidth="1"/>
    <col min="10" max="10" width="7.8515625" style="13" customWidth="1"/>
    <col min="11" max="11" width="13.421875" style="13" customWidth="1"/>
    <col min="12" max="12" width="7.421875" style="13" customWidth="1"/>
    <col min="13" max="13" width="10.8515625" style="35" customWidth="1"/>
    <col min="14" max="14" width="7.421875" style="35" customWidth="1"/>
    <col min="15" max="15" width="12.57421875" style="35" customWidth="1"/>
    <col min="16" max="16" width="7.421875" style="35" customWidth="1"/>
    <col min="17" max="17" width="13.00390625" style="13" customWidth="1"/>
    <col min="18" max="18" width="7.28125" style="13" customWidth="1"/>
    <col min="19" max="19" width="12.57421875" style="13" customWidth="1"/>
    <col min="20" max="20" width="7.28125" style="13" customWidth="1"/>
    <col min="21" max="21" width="9.7109375" style="13" customWidth="1"/>
    <col min="22" max="22" width="7.28125" style="13" customWidth="1"/>
    <col min="23" max="23" width="12.8515625" style="13" customWidth="1"/>
    <col min="24" max="24" width="11.421875" style="13" customWidth="1"/>
    <col min="25" max="25" width="8.28125" style="13" customWidth="1"/>
    <col min="26" max="26" width="7.28125" style="13" customWidth="1"/>
    <col min="27" max="27" width="9.57421875" style="13" customWidth="1"/>
    <col min="28" max="28" width="19.00390625" style="13" customWidth="1"/>
    <col min="29" max="36" width="9.140625" style="13" customWidth="1"/>
    <col min="37" max="37" width="9.140625" style="13" hidden="1" customWidth="1"/>
    <col min="38" max="16384" width="9.140625" style="13" customWidth="1"/>
  </cols>
  <sheetData>
    <row r="1" spans="1:28" ht="56.25" customHeight="1">
      <c r="A1" s="48" t="s">
        <v>110</v>
      </c>
      <c r="B1" s="49"/>
      <c r="C1" s="49"/>
      <c r="D1" s="49"/>
      <c r="E1" s="49"/>
      <c r="F1" s="5"/>
      <c r="G1" s="6"/>
      <c r="H1" s="6"/>
      <c r="I1" s="7"/>
      <c r="J1" s="8"/>
      <c r="K1" s="8"/>
      <c r="L1" s="8"/>
      <c r="M1" s="9"/>
      <c r="N1" s="10"/>
      <c r="O1" s="10"/>
      <c r="P1" s="10"/>
      <c r="Q1" s="8"/>
      <c r="R1" s="8"/>
      <c r="S1" s="8"/>
      <c r="T1" s="8"/>
      <c r="U1" s="8"/>
      <c r="V1" s="8"/>
      <c r="W1" s="8"/>
      <c r="X1" s="8"/>
      <c r="Y1" s="8"/>
      <c r="Z1" s="11"/>
      <c r="AA1" s="12"/>
      <c r="AB1" s="8"/>
    </row>
    <row r="2" spans="1:28" s="23" customFormat="1" ht="31.5" customHeight="1">
      <c r="A2" s="50" t="s">
        <v>4</v>
      </c>
      <c r="B2" s="51"/>
      <c r="C2" s="51"/>
      <c r="D2" s="51"/>
      <c r="E2" s="51"/>
      <c r="F2" s="20" t="s">
        <v>0</v>
      </c>
      <c r="G2" s="21"/>
      <c r="H2" s="21"/>
      <c r="I2" s="52" t="s">
        <v>10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3"/>
      <c r="AA2" s="54" t="s">
        <v>7</v>
      </c>
      <c r="AB2" s="22"/>
    </row>
    <row r="3" spans="1:28" s="32" customFormat="1" ht="94.5" customHeight="1">
      <c r="A3" s="24" t="s">
        <v>1</v>
      </c>
      <c r="B3" s="24" t="s">
        <v>20</v>
      </c>
      <c r="C3" s="25" t="s">
        <v>57</v>
      </c>
      <c r="D3" s="25" t="s">
        <v>5</v>
      </c>
      <c r="E3" s="25" t="s">
        <v>6</v>
      </c>
      <c r="F3" s="26" t="s">
        <v>11</v>
      </c>
      <c r="G3" s="27"/>
      <c r="H3" s="28" t="s">
        <v>8</v>
      </c>
      <c r="I3" s="26" t="s">
        <v>12</v>
      </c>
      <c r="J3" s="24" t="s">
        <v>2</v>
      </c>
      <c r="K3" s="24" t="s">
        <v>106</v>
      </c>
      <c r="L3" s="25" t="s">
        <v>2</v>
      </c>
      <c r="M3" s="29" t="s">
        <v>13</v>
      </c>
      <c r="N3" s="30" t="s">
        <v>2</v>
      </c>
      <c r="O3" s="29" t="s">
        <v>14</v>
      </c>
      <c r="P3" s="29" t="s">
        <v>2</v>
      </c>
      <c r="Q3" s="24" t="s">
        <v>15</v>
      </c>
      <c r="R3" s="24" t="s">
        <v>2</v>
      </c>
      <c r="S3" s="24" t="s">
        <v>16</v>
      </c>
      <c r="T3" s="24" t="s">
        <v>2</v>
      </c>
      <c r="U3" s="24" t="s">
        <v>17</v>
      </c>
      <c r="V3" s="24" t="s">
        <v>2</v>
      </c>
      <c r="W3" s="24" t="s">
        <v>18</v>
      </c>
      <c r="X3" s="24" t="s">
        <v>19</v>
      </c>
      <c r="Y3" s="24" t="s">
        <v>21</v>
      </c>
      <c r="Z3" s="25" t="s">
        <v>22</v>
      </c>
      <c r="AA3" s="55"/>
      <c r="AB3" s="31" t="s">
        <v>56</v>
      </c>
    </row>
    <row r="4" spans="1:28" ht="18" customHeight="1">
      <c r="A4" s="8">
        <v>1</v>
      </c>
      <c r="B4" s="24" t="s">
        <v>41</v>
      </c>
      <c r="C4" s="24" t="s">
        <v>64</v>
      </c>
      <c r="D4" s="33" t="s">
        <v>42</v>
      </c>
      <c r="E4" s="33" t="s">
        <v>43</v>
      </c>
      <c r="F4" s="5" t="s">
        <v>3</v>
      </c>
      <c r="G4" s="6" t="str">
        <f aca="true" t="shared" si="0" ref="G4">IF(F4="ΝΑΙ","ΟΚ","ΑΠΟΡΡΙΠΤΕΤΑΙ")</f>
        <v>ΟΚ</v>
      </c>
      <c r="H4" s="6" t="s">
        <v>3</v>
      </c>
      <c r="I4" s="17">
        <v>24</v>
      </c>
      <c r="J4" s="8">
        <f aca="true" t="shared" si="1" ref="J4">I4*17</f>
        <v>408</v>
      </c>
      <c r="K4" s="8"/>
      <c r="L4" s="8">
        <f aca="true" t="shared" si="2" ref="L4">K4*7</f>
        <v>0</v>
      </c>
      <c r="M4" s="9">
        <v>1</v>
      </c>
      <c r="N4" s="10">
        <f aca="true" t="shared" si="3" ref="N4">M4*60</f>
        <v>60</v>
      </c>
      <c r="O4" s="10"/>
      <c r="P4" s="10">
        <f aca="true" t="shared" si="4" ref="P4">O4*120</f>
        <v>0</v>
      </c>
      <c r="Q4" s="8"/>
      <c r="R4" s="8">
        <f aca="true" t="shared" si="5" ref="R4">IF(Q4="ΝΑΙ",170,0)</f>
        <v>0</v>
      </c>
      <c r="S4" s="8"/>
      <c r="T4" s="8">
        <f aca="true" t="shared" si="6" ref="T4">IF(S4="ΝΑΙ",120,0)</f>
        <v>0</v>
      </c>
      <c r="U4" s="8"/>
      <c r="V4" s="8">
        <f aca="true" t="shared" si="7" ref="V4">U4*20</f>
        <v>0</v>
      </c>
      <c r="W4" s="8">
        <v>1966</v>
      </c>
      <c r="X4" s="8">
        <f aca="true" t="shared" si="8" ref="X4">2018-W4</f>
        <v>52</v>
      </c>
      <c r="Y4" s="8">
        <f aca="true" t="shared" si="9" ref="Y4">IF(AND(X4&gt;24,X4&lt;40),50,0)</f>
        <v>0</v>
      </c>
      <c r="Z4" s="11">
        <f aca="true" t="shared" si="10" ref="Z4">IF(AND(X4&gt;=40,X4&lt;=100),75,0)</f>
        <v>75</v>
      </c>
      <c r="AA4" s="34">
        <f aca="true" t="shared" si="11" ref="AA4">J4+L4+N4+P4+R4+T4+V4+Y4+Z4</f>
        <v>543</v>
      </c>
      <c r="AB4" s="8" t="s">
        <v>8</v>
      </c>
    </row>
    <row r="5" spans="1:37" ht="18" customHeight="1">
      <c r="A5" s="8">
        <v>2</v>
      </c>
      <c r="B5" s="24" t="s">
        <v>23</v>
      </c>
      <c r="C5" s="24" t="s">
        <v>58</v>
      </c>
      <c r="D5" s="33" t="s">
        <v>24</v>
      </c>
      <c r="E5" s="33" t="s">
        <v>25</v>
      </c>
      <c r="F5" s="5" t="s">
        <v>3</v>
      </c>
      <c r="G5" s="6" t="str">
        <f>IF(F5="ΝΑΙ","ΟΚ","ΑΠΟΡΡΙΠΤΕΤΑΙ")</f>
        <v>ΟΚ</v>
      </c>
      <c r="H5" s="6" t="s">
        <v>3</v>
      </c>
      <c r="I5" s="17"/>
      <c r="J5" s="8">
        <f>I5*17</f>
        <v>0</v>
      </c>
      <c r="K5" s="8"/>
      <c r="L5" s="8">
        <f>K5*7</f>
        <v>0</v>
      </c>
      <c r="M5" s="9">
        <v>1</v>
      </c>
      <c r="N5" s="10">
        <f>M5*60</f>
        <v>60</v>
      </c>
      <c r="O5" s="10"/>
      <c r="P5" s="10">
        <f>O5*120</f>
        <v>0</v>
      </c>
      <c r="Q5" s="8"/>
      <c r="R5" s="8">
        <f>IF(Q5="ΝΑΙ",170,0)</f>
        <v>0</v>
      </c>
      <c r="S5" s="8"/>
      <c r="T5" s="8">
        <f>IF(S5="ΝΑΙ",120,0)</f>
        <v>0</v>
      </c>
      <c r="U5" s="8"/>
      <c r="V5" s="8">
        <f>U5*20</f>
        <v>0</v>
      </c>
      <c r="W5" s="8">
        <v>1983</v>
      </c>
      <c r="X5" s="8">
        <f>2018-W5</f>
        <v>35</v>
      </c>
      <c r="Y5" s="8">
        <f>IF(AND(X5&gt;=24,X5&lt;=40),50,0)</f>
        <v>50</v>
      </c>
      <c r="Z5" s="11">
        <f>IF(AND(X5&gt;=40,X5&lt;=100),75,0)</f>
        <v>0</v>
      </c>
      <c r="AA5" s="34">
        <f>J5+L5+N5+P5+R5+T5+V5+Y5+Z5</f>
        <v>110</v>
      </c>
      <c r="AB5" s="8" t="s">
        <v>8</v>
      </c>
      <c r="AK5" s="13" t="s">
        <v>3</v>
      </c>
    </row>
    <row r="6" spans="1:37" ht="18" customHeight="1">
      <c r="A6" s="8">
        <v>3</v>
      </c>
      <c r="B6" s="24" t="s">
        <v>35</v>
      </c>
      <c r="C6" s="24" t="s">
        <v>62</v>
      </c>
      <c r="D6" s="33" t="s">
        <v>36</v>
      </c>
      <c r="E6" s="33" t="s">
        <v>37</v>
      </c>
      <c r="F6" s="5" t="s">
        <v>3</v>
      </c>
      <c r="G6" s="6" t="str">
        <f aca="true" t="shared" si="12" ref="G6:G12">IF(F6="ΝΑΙ","ΟΚ","ΑΠΟΡΡΙΠΤΕΤΑΙ")</f>
        <v>ΟΚ</v>
      </c>
      <c r="H6" s="6"/>
      <c r="I6" s="17">
        <v>24</v>
      </c>
      <c r="J6" s="8">
        <f aca="true" t="shared" si="13" ref="J6:J12">I6*17</f>
        <v>408</v>
      </c>
      <c r="K6" s="8"/>
      <c r="L6" s="8">
        <f aca="true" t="shared" si="14" ref="L6:L12">K6*7</f>
        <v>0</v>
      </c>
      <c r="M6" s="9"/>
      <c r="N6" s="10">
        <f aca="true" t="shared" si="15" ref="N6:N12">M6*60</f>
        <v>0</v>
      </c>
      <c r="O6" s="10"/>
      <c r="P6" s="10">
        <f aca="true" t="shared" si="16" ref="P6:P12">O6*120</f>
        <v>0</v>
      </c>
      <c r="Q6" s="8"/>
      <c r="R6" s="8">
        <f aca="true" t="shared" si="17" ref="R6:R12">IF(Q6="ΝΑΙ",170,0)</f>
        <v>0</v>
      </c>
      <c r="S6" s="8"/>
      <c r="T6" s="8">
        <f aca="true" t="shared" si="18" ref="T6:T12">IF(S6="ΝΑΙ",120,0)</f>
        <v>0</v>
      </c>
      <c r="U6" s="8">
        <v>8</v>
      </c>
      <c r="V6" s="8">
        <f aca="true" t="shared" si="19" ref="V6:V12">U6*20</f>
        <v>160</v>
      </c>
      <c r="W6" s="8">
        <v>1981</v>
      </c>
      <c r="X6" s="8">
        <f aca="true" t="shared" si="20" ref="X6:X12">2018-W6</f>
        <v>37</v>
      </c>
      <c r="Y6" s="8">
        <f aca="true" t="shared" si="21" ref="Y6:Y12">IF(AND(X6&gt;24,X6&lt;40),50,0)</f>
        <v>50</v>
      </c>
      <c r="Z6" s="11">
        <f aca="true" t="shared" si="22" ref="Z6:Z12">IF(AND(X6&gt;=40,X6&lt;=100),75,0)</f>
        <v>0</v>
      </c>
      <c r="AA6" s="34">
        <f aca="true" t="shared" si="23" ref="AA6:AA12">J6+L6+N6+P6+R6+T6+V6+Y6+Z6</f>
        <v>618</v>
      </c>
      <c r="AB6" s="8"/>
      <c r="AK6" s="13" t="s">
        <v>9</v>
      </c>
    </row>
    <row r="7" spans="1:28" ht="18" customHeight="1">
      <c r="A7" s="8">
        <v>4</v>
      </c>
      <c r="B7" s="24" t="s">
        <v>26</v>
      </c>
      <c r="C7" s="24" t="s">
        <v>59</v>
      </c>
      <c r="D7" s="33" t="s">
        <v>27</v>
      </c>
      <c r="E7" s="33" t="s">
        <v>28</v>
      </c>
      <c r="F7" s="5" t="s">
        <v>3</v>
      </c>
      <c r="G7" s="6" t="str">
        <f t="shared" si="12"/>
        <v>ΟΚ</v>
      </c>
      <c r="H7" s="6"/>
      <c r="I7" s="17">
        <v>24</v>
      </c>
      <c r="J7" s="8">
        <f t="shared" si="13"/>
        <v>408</v>
      </c>
      <c r="K7" s="8"/>
      <c r="L7" s="8">
        <f t="shared" si="14"/>
        <v>0</v>
      </c>
      <c r="M7" s="9">
        <v>1</v>
      </c>
      <c r="N7" s="10">
        <f t="shared" si="15"/>
        <v>60</v>
      </c>
      <c r="O7" s="10"/>
      <c r="P7" s="10">
        <f t="shared" si="16"/>
        <v>0</v>
      </c>
      <c r="Q7" s="8"/>
      <c r="R7" s="8">
        <f t="shared" si="17"/>
        <v>0</v>
      </c>
      <c r="S7" s="8"/>
      <c r="T7" s="8">
        <f t="shared" si="18"/>
        <v>0</v>
      </c>
      <c r="U7" s="8"/>
      <c r="V7" s="8">
        <f t="shared" si="19"/>
        <v>0</v>
      </c>
      <c r="W7" s="8">
        <v>1977</v>
      </c>
      <c r="X7" s="8">
        <f t="shared" si="20"/>
        <v>41</v>
      </c>
      <c r="Y7" s="8">
        <f t="shared" si="21"/>
        <v>0</v>
      </c>
      <c r="Z7" s="11">
        <f t="shared" si="22"/>
        <v>75</v>
      </c>
      <c r="AA7" s="34">
        <f t="shared" si="23"/>
        <v>543</v>
      </c>
      <c r="AB7" s="8"/>
    </row>
    <row r="8" spans="1:28" ht="28.8">
      <c r="A8" s="8">
        <v>5</v>
      </c>
      <c r="B8" s="36" t="s">
        <v>53</v>
      </c>
      <c r="C8" s="36" t="s">
        <v>68</v>
      </c>
      <c r="D8" s="37" t="s">
        <v>54</v>
      </c>
      <c r="E8" s="37" t="s">
        <v>55</v>
      </c>
      <c r="F8" s="38" t="s">
        <v>3</v>
      </c>
      <c r="G8" s="39" t="str">
        <f t="shared" si="12"/>
        <v>ΟΚ</v>
      </c>
      <c r="H8" s="39"/>
      <c r="I8" s="40"/>
      <c r="J8" s="37">
        <f t="shared" si="13"/>
        <v>0</v>
      </c>
      <c r="K8" s="37"/>
      <c r="L8" s="37">
        <f t="shared" si="14"/>
        <v>0</v>
      </c>
      <c r="M8" s="38"/>
      <c r="N8" s="37">
        <f t="shared" si="15"/>
        <v>0</v>
      </c>
      <c r="O8" s="37">
        <v>3</v>
      </c>
      <c r="P8" s="37">
        <f t="shared" si="16"/>
        <v>360</v>
      </c>
      <c r="Q8" s="37"/>
      <c r="R8" s="37">
        <f t="shared" si="17"/>
        <v>0</v>
      </c>
      <c r="S8" s="37"/>
      <c r="T8" s="37">
        <f t="shared" si="18"/>
        <v>0</v>
      </c>
      <c r="U8" s="37"/>
      <c r="V8" s="37">
        <f t="shared" si="19"/>
        <v>0</v>
      </c>
      <c r="W8" s="37">
        <v>1973</v>
      </c>
      <c r="X8" s="37">
        <f t="shared" si="20"/>
        <v>45</v>
      </c>
      <c r="Y8" s="37">
        <f t="shared" si="21"/>
        <v>0</v>
      </c>
      <c r="Z8" s="41">
        <f t="shared" si="22"/>
        <v>75</v>
      </c>
      <c r="AA8" s="42">
        <f t="shared" si="23"/>
        <v>435</v>
      </c>
      <c r="AB8" s="43" t="s">
        <v>69</v>
      </c>
    </row>
    <row r="9" spans="1:28" ht="28.5" customHeight="1">
      <c r="A9" s="8">
        <v>6</v>
      </c>
      <c r="B9" s="24" t="s">
        <v>47</v>
      </c>
      <c r="C9" s="24" t="s">
        <v>66</v>
      </c>
      <c r="D9" s="33" t="s">
        <v>48</v>
      </c>
      <c r="E9" s="33" t="s">
        <v>49</v>
      </c>
      <c r="F9" s="5" t="s">
        <v>3</v>
      </c>
      <c r="G9" s="6" t="str">
        <f t="shared" si="12"/>
        <v>ΟΚ</v>
      </c>
      <c r="H9" s="6"/>
      <c r="I9" s="17"/>
      <c r="J9" s="8">
        <f t="shared" si="13"/>
        <v>0</v>
      </c>
      <c r="K9" s="8"/>
      <c r="L9" s="8">
        <f t="shared" si="14"/>
        <v>0</v>
      </c>
      <c r="M9" s="9">
        <v>1</v>
      </c>
      <c r="N9" s="10">
        <f t="shared" si="15"/>
        <v>60</v>
      </c>
      <c r="O9" s="10"/>
      <c r="P9" s="10">
        <f t="shared" si="16"/>
        <v>0</v>
      </c>
      <c r="Q9" s="8"/>
      <c r="R9" s="8">
        <f t="shared" si="17"/>
        <v>0</v>
      </c>
      <c r="S9" s="8"/>
      <c r="T9" s="8">
        <f t="shared" si="18"/>
        <v>0</v>
      </c>
      <c r="U9" s="8"/>
      <c r="V9" s="8">
        <f t="shared" si="19"/>
        <v>0</v>
      </c>
      <c r="W9" s="8">
        <v>1973</v>
      </c>
      <c r="X9" s="8">
        <f t="shared" si="20"/>
        <v>45</v>
      </c>
      <c r="Y9" s="8">
        <f t="shared" si="21"/>
        <v>0</v>
      </c>
      <c r="Z9" s="11">
        <f t="shared" si="22"/>
        <v>75</v>
      </c>
      <c r="AA9" s="34">
        <f t="shared" si="23"/>
        <v>135</v>
      </c>
      <c r="AB9" s="8"/>
    </row>
    <row r="10" spans="1:28" ht="18" customHeight="1">
      <c r="A10" s="8">
        <v>7</v>
      </c>
      <c r="B10" s="24" t="s">
        <v>38</v>
      </c>
      <c r="C10" s="24" t="s">
        <v>63</v>
      </c>
      <c r="D10" s="33" t="s">
        <v>39</v>
      </c>
      <c r="E10" s="33" t="s">
        <v>40</v>
      </c>
      <c r="F10" s="5" t="s">
        <v>3</v>
      </c>
      <c r="G10" s="6" t="str">
        <f t="shared" si="12"/>
        <v>ΟΚ</v>
      </c>
      <c r="H10" s="6"/>
      <c r="I10" s="17"/>
      <c r="J10" s="8">
        <f t="shared" si="13"/>
        <v>0</v>
      </c>
      <c r="K10" s="8"/>
      <c r="L10" s="8">
        <f t="shared" si="14"/>
        <v>0</v>
      </c>
      <c r="M10" s="9"/>
      <c r="N10" s="10">
        <f t="shared" si="15"/>
        <v>0</v>
      </c>
      <c r="O10" s="10"/>
      <c r="P10" s="10">
        <f t="shared" si="16"/>
        <v>0</v>
      </c>
      <c r="Q10" s="8"/>
      <c r="R10" s="8">
        <f t="shared" si="17"/>
        <v>0</v>
      </c>
      <c r="S10" s="8"/>
      <c r="T10" s="8">
        <f t="shared" si="18"/>
        <v>0</v>
      </c>
      <c r="U10" s="8"/>
      <c r="V10" s="8">
        <f t="shared" si="19"/>
        <v>0</v>
      </c>
      <c r="W10" s="8">
        <v>1972</v>
      </c>
      <c r="X10" s="8">
        <f t="shared" si="20"/>
        <v>46</v>
      </c>
      <c r="Y10" s="8">
        <f t="shared" si="21"/>
        <v>0</v>
      </c>
      <c r="Z10" s="11">
        <f t="shared" si="22"/>
        <v>75</v>
      </c>
      <c r="AA10" s="34">
        <f t="shared" si="23"/>
        <v>75</v>
      </c>
      <c r="AB10" s="8"/>
    </row>
    <row r="11" spans="1:28" ht="18" customHeight="1">
      <c r="A11" s="8">
        <v>8</v>
      </c>
      <c r="B11" s="24" t="s">
        <v>44</v>
      </c>
      <c r="C11" s="24" t="s">
        <v>65</v>
      </c>
      <c r="D11" s="33" t="s">
        <v>45</v>
      </c>
      <c r="E11" s="33" t="s">
        <v>46</v>
      </c>
      <c r="F11" s="5" t="s">
        <v>3</v>
      </c>
      <c r="G11" s="6" t="str">
        <f t="shared" si="12"/>
        <v>ΟΚ</v>
      </c>
      <c r="H11" s="6"/>
      <c r="I11" s="17"/>
      <c r="J11" s="8">
        <f t="shared" si="13"/>
        <v>0</v>
      </c>
      <c r="K11" s="8"/>
      <c r="L11" s="8">
        <f t="shared" si="14"/>
        <v>0</v>
      </c>
      <c r="M11" s="9"/>
      <c r="N11" s="10">
        <f t="shared" si="15"/>
        <v>0</v>
      </c>
      <c r="O11" s="10"/>
      <c r="P11" s="10">
        <f t="shared" si="16"/>
        <v>0</v>
      </c>
      <c r="Q11" s="8"/>
      <c r="R11" s="8">
        <f t="shared" si="17"/>
        <v>0</v>
      </c>
      <c r="S11" s="8"/>
      <c r="T11" s="8">
        <f t="shared" si="18"/>
        <v>0</v>
      </c>
      <c r="U11" s="8"/>
      <c r="V11" s="8">
        <f t="shared" si="19"/>
        <v>0</v>
      </c>
      <c r="W11" s="8">
        <v>1972</v>
      </c>
      <c r="X11" s="8">
        <f t="shared" si="20"/>
        <v>46</v>
      </c>
      <c r="Y11" s="8">
        <f t="shared" si="21"/>
        <v>0</v>
      </c>
      <c r="Z11" s="11">
        <f t="shared" si="22"/>
        <v>75</v>
      </c>
      <c r="AA11" s="34">
        <f t="shared" si="23"/>
        <v>75</v>
      </c>
      <c r="AB11" s="8"/>
    </row>
    <row r="12" spans="1:28" ht="18" customHeight="1">
      <c r="A12" s="8">
        <v>9</v>
      </c>
      <c r="B12" s="24" t="s">
        <v>29</v>
      </c>
      <c r="C12" s="24" t="s">
        <v>60</v>
      </c>
      <c r="D12" s="33" t="s">
        <v>30</v>
      </c>
      <c r="E12" s="33" t="s">
        <v>31</v>
      </c>
      <c r="F12" s="5" t="s">
        <v>3</v>
      </c>
      <c r="G12" s="6" t="str">
        <f t="shared" si="12"/>
        <v>ΟΚ</v>
      </c>
      <c r="H12" s="6"/>
      <c r="I12" s="17"/>
      <c r="J12" s="8">
        <f t="shared" si="13"/>
        <v>0</v>
      </c>
      <c r="K12" s="8"/>
      <c r="L12" s="8">
        <f t="shared" si="14"/>
        <v>0</v>
      </c>
      <c r="M12" s="9"/>
      <c r="N12" s="10">
        <f t="shared" si="15"/>
        <v>0</v>
      </c>
      <c r="O12" s="10"/>
      <c r="P12" s="10">
        <f t="shared" si="16"/>
        <v>0</v>
      </c>
      <c r="Q12" s="8"/>
      <c r="R12" s="8">
        <f t="shared" si="17"/>
        <v>0</v>
      </c>
      <c r="S12" s="8"/>
      <c r="T12" s="8">
        <f t="shared" si="18"/>
        <v>0</v>
      </c>
      <c r="U12" s="8"/>
      <c r="V12" s="8">
        <f t="shared" si="19"/>
        <v>0</v>
      </c>
      <c r="W12" s="8">
        <v>1992</v>
      </c>
      <c r="X12" s="8">
        <f t="shared" si="20"/>
        <v>26</v>
      </c>
      <c r="Y12" s="8">
        <f t="shared" si="21"/>
        <v>50</v>
      </c>
      <c r="Z12" s="11">
        <f t="shared" si="22"/>
        <v>0</v>
      </c>
      <c r="AA12" s="34">
        <f t="shared" si="23"/>
        <v>50</v>
      </c>
      <c r="AB12" s="8"/>
    </row>
  </sheetData>
  <sheetProtection algorithmName="SHA-512" hashValue="dBFxeUFfCoc82wDxjN3FjYM75+ngz3Fdyq82yoPG2MHqx4z/30uU28cGkvr5MddlDqQmIE7sk3Zrt0zqSsjoSw==" saltValue="MUoNFfyZKH0U+GoQxNmFWg==" spinCount="100000" sheet="1" objects="1" scenarios="1"/>
  <mergeCells count="4">
    <mergeCell ref="A1:E1"/>
    <mergeCell ref="A2:E2"/>
    <mergeCell ref="I2:Z2"/>
    <mergeCell ref="AA2:AA3"/>
  </mergeCells>
  <dataValidations count="6">
    <dataValidation type="whole" allowBlank="1" showInputMessage="1" showErrorMessage="1" error="ΕΩΣ 48 ΜΗΝΕΣ" sqref="U4:U12">
      <formula1>1</formula1>
      <formula2>8</formula2>
    </dataValidation>
    <dataValidation type="list" allowBlank="1" showInputMessage="1" showErrorMessage="1" sqref="H4:H12 S4:S12 Q4:Q12 F4:F12">
      <formula1>$AK$5:$AK$6</formula1>
    </dataValidation>
    <dataValidation type="whole" allowBlank="1" showInputMessage="1" showErrorMessage="1" errorTitle="ΠΡΟΣΟΧΗ!" error="ΑΠΟ 1 ΕΩΣ 84 ΜΗΝΕΣ" sqref="K4:K12">
      <formula1>1</formula1>
      <formula2>84</formula2>
    </dataValidation>
    <dataValidation type="whole" operator="lessThanOrEqual" allowBlank="1" showInputMessage="1" showErrorMessage="1" sqref="M4:M12">
      <formula1>2</formula1>
    </dataValidation>
    <dataValidation type="whole" operator="greaterThan" allowBlank="1" showInputMessage="1" showErrorMessage="1" sqref="O4:O12">
      <formula1>2</formula1>
    </dataValidation>
    <dataValidation type="whole" allowBlank="1" showInputMessage="1" showErrorMessage="1" errorTitle="ΠΡΟΣΟΧΗ!" error="ΑΠΟ 1 ΕΩΣ 24 ΜΗΝΕΣ" sqref="I4:I12">
      <formula1>1</formula1>
      <formula2>24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abSelected="1" workbookViewId="0" topLeftCell="A1">
      <pane xSplit="5" topLeftCell="F1" activePane="topRight" state="frozen"/>
      <selection pane="topRight" activeCell="C3" sqref="C3"/>
    </sheetView>
  </sheetViews>
  <sheetFormatPr defaultColWidth="9.140625" defaultRowHeight="15"/>
  <cols>
    <col min="1" max="1" width="4.8515625" style="13" customWidth="1"/>
    <col min="2" max="3" width="15.00390625" style="13" customWidth="1"/>
    <col min="4" max="4" width="25.140625" style="13" hidden="1" customWidth="1"/>
    <col min="5" max="5" width="25.28125" style="13" hidden="1" customWidth="1"/>
    <col min="6" max="6" width="18.28125" style="13" customWidth="1"/>
    <col min="7" max="14" width="9.140625" style="13" customWidth="1"/>
    <col min="15" max="15" width="9.140625" style="13" hidden="1" customWidth="1"/>
    <col min="16" max="16384" width="9.140625" style="13" customWidth="1"/>
  </cols>
  <sheetData>
    <row r="1" spans="1:6" ht="56.25" customHeight="1">
      <c r="A1" s="48" t="s">
        <v>108</v>
      </c>
      <c r="B1" s="49"/>
      <c r="C1" s="49"/>
      <c r="D1" s="49"/>
      <c r="E1" s="49"/>
      <c r="F1" s="8"/>
    </row>
    <row r="2" spans="1:6" s="23" customFormat="1" ht="31.5" customHeight="1">
      <c r="A2" s="50" t="s">
        <v>4</v>
      </c>
      <c r="B2" s="51"/>
      <c r="C2" s="51"/>
      <c r="D2" s="51"/>
      <c r="E2" s="51"/>
      <c r="F2" s="22"/>
    </row>
    <row r="3" spans="1:6" s="32" customFormat="1" ht="94.5" customHeight="1">
      <c r="A3" s="24" t="s">
        <v>1</v>
      </c>
      <c r="B3" s="24" t="s">
        <v>20</v>
      </c>
      <c r="C3" s="25" t="s">
        <v>57</v>
      </c>
      <c r="D3" s="25" t="s">
        <v>5</v>
      </c>
      <c r="E3" s="25" t="s">
        <v>6</v>
      </c>
      <c r="F3" s="31" t="s">
        <v>56</v>
      </c>
    </row>
    <row r="4" spans="1:6" ht="31.5" customHeight="1">
      <c r="A4" s="37">
        <v>1</v>
      </c>
      <c r="B4" s="36" t="s">
        <v>79</v>
      </c>
      <c r="C4" s="36" t="s">
        <v>80</v>
      </c>
      <c r="D4" s="10" t="s">
        <v>81</v>
      </c>
      <c r="E4" s="37" t="s">
        <v>82</v>
      </c>
      <c r="F4" s="36" t="s">
        <v>83</v>
      </c>
    </row>
    <row r="5" spans="1:6" ht="28.8">
      <c r="A5" s="37">
        <v>2</v>
      </c>
      <c r="B5" s="36" t="s">
        <v>84</v>
      </c>
      <c r="C5" s="36" t="s">
        <v>85</v>
      </c>
      <c r="D5" s="10" t="s">
        <v>86</v>
      </c>
      <c r="E5" s="37" t="s">
        <v>87</v>
      </c>
      <c r="F5" s="36" t="s">
        <v>83</v>
      </c>
    </row>
    <row r="6" spans="1:6" s="44" customFormat="1" ht="28.8">
      <c r="A6" s="37">
        <v>3</v>
      </c>
      <c r="B6" s="37" t="s">
        <v>88</v>
      </c>
      <c r="C6" s="37" t="s">
        <v>89</v>
      </c>
      <c r="D6" s="10" t="s">
        <v>90</v>
      </c>
      <c r="E6" s="37" t="s">
        <v>91</v>
      </c>
      <c r="F6" s="36" t="s">
        <v>92</v>
      </c>
    </row>
    <row r="7" spans="1:6" ht="25.5" customHeight="1">
      <c r="A7" s="37">
        <v>4</v>
      </c>
      <c r="B7" s="45" t="s">
        <v>32</v>
      </c>
      <c r="C7" s="45" t="s">
        <v>61</v>
      </c>
      <c r="D7" s="10" t="s">
        <v>33</v>
      </c>
      <c r="E7" s="8" t="s">
        <v>34</v>
      </c>
      <c r="F7" s="46" t="s">
        <v>107</v>
      </c>
    </row>
    <row r="8" spans="1:6" ht="28.8">
      <c r="A8" s="37">
        <v>5</v>
      </c>
      <c r="B8" s="37" t="s">
        <v>93</v>
      </c>
      <c r="C8" s="37" t="s">
        <v>94</v>
      </c>
      <c r="D8" s="10" t="s">
        <v>95</v>
      </c>
      <c r="E8" s="37" t="s">
        <v>96</v>
      </c>
      <c r="F8" s="36" t="s">
        <v>92</v>
      </c>
    </row>
    <row r="9" spans="1:6" ht="28.8">
      <c r="A9" s="37">
        <v>6</v>
      </c>
      <c r="B9" s="36" t="s">
        <v>97</v>
      </c>
      <c r="C9" s="36" t="s">
        <v>98</v>
      </c>
      <c r="D9" s="10" t="s">
        <v>99</v>
      </c>
      <c r="E9" s="37" t="s">
        <v>100</v>
      </c>
      <c r="F9" s="36" t="s">
        <v>92</v>
      </c>
    </row>
    <row r="10" spans="1:6" ht="28.8">
      <c r="A10" s="37">
        <v>7</v>
      </c>
      <c r="B10" s="47" t="s">
        <v>70</v>
      </c>
      <c r="C10" s="37" t="s">
        <v>71</v>
      </c>
      <c r="D10" s="10" t="s">
        <v>72</v>
      </c>
      <c r="E10" s="37" t="s">
        <v>73</v>
      </c>
      <c r="F10" s="36" t="s">
        <v>74</v>
      </c>
    </row>
    <row r="11" spans="1:6" ht="28.8">
      <c r="A11" s="37">
        <v>8</v>
      </c>
      <c r="B11" s="45" t="s">
        <v>114</v>
      </c>
      <c r="C11" s="45" t="s">
        <v>115</v>
      </c>
      <c r="D11" s="10" t="s">
        <v>116</v>
      </c>
      <c r="E11" s="8" t="s">
        <v>117</v>
      </c>
      <c r="F11" s="36" t="s">
        <v>118</v>
      </c>
    </row>
    <row r="12" spans="1:6" ht="15">
      <c r="A12" s="37">
        <v>9</v>
      </c>
      <c r="B12" s="45" t="s">
        <v>50</v>
      </c>
      <c r="C12" s="45" t="s">
        <v>67</v>
      </c>
      <c r="D12" s="10" t="s">
        <v>51</v>
      </c>
      <c r="E12" s="8" t="s">
        <v>52</v>
      </c>
      <c r="F12" s="46" t="s">
        <v>107</v>
      </c>
    </row>
    <row r="13" spans="1:6" ht="28.8">
      <c r="A13" s="37">
        <v>10</v>
      </c>
      <c r="B13" s="36" t="s">
        <v>101</v>
      </c>
      <c r="C13" s="36" t="s">
        <v>102</v>
      </c>
      <c r="D13" s="10" t="s">
        <v>103</v>
      </c>
      <c r="E13" s="37" t="s">
        <v>104</v>
      </c>
      <c r="F13" s="36" t="s">
        <v>92</v>
      </c>
    </row>
    <row r="14" spans="1:6" s="44" customFormat="1" ht="28.8">
      <c r="A14" s="37">
        <v>11</v>
      </c>
      <c r="B14" s="37" t="s">
        <v>75</v>
      </c>
      <c r="C14" s="37" t="s">
        <v>76</v>
      </c>
      <c r="D14" s="10" t="s">
        <v>77</v>
      </c>
      <c r="E14" s="37" t="s">
        <v>78</v>
      </c>
      <c r="F14" s="36" t="s">
        <v>74</v>
      </c>
    </row>
  </sheetData>
  <sheetProtection algorithmName="SHA-512" hashValue="jkwv+b83MzBnMqFE50uQ2oO3waN0VtieqI6k5aUWCSpUe7/UkS+X9r3qKwjGsGq6wjcG6cG/3EnBBDZeH6UjSw==" saltValue="MFQOS/mV4ImwbJ2V6o79Zg==" spinCount="100000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ΠΙΝΑΚΕΣ ΑΠΟΤΕΛΕΣΜΑΤΩΝ</dc:title>
  <dc:subject>ΥΕ</dc:subject>
  <dc:creator>Γενικο Νοσοκομείο Σαντορίνης</dc:creator>
  <cp:keywords/>
  <dc:description/>
  <cp:lastModifiedBy>Thodoros Aggelopoulos</cp:lastModifiedBy>
  <cp:lastPrinted>2018-07-11T08:00:05Z</cp:lastPrinted>
  <dcterms:created xsi:type="dcterms:W3CDTF">2017-10-23T05:29:48Z</dcterms:created>
  <dcterms:modified xsi:type="dcterms:W3CDTF">2018-12-28T08:55:43Z</dcterms:modified>
  <cp:category>ΒΟΗΘΟΙ ΜΑΓΕΙΡΩΝ</cp:category>
  <cp:version/>
  <cp:contentType/>
  <cp:contentStatus/>
</cp:coreProperties>
</file>